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28800" windowHeight="12780" tabRatio="884" activeTab="0"/>
  </bookViews>
  <sheets>
    <sheet name="Б.Ел" sheetId="1" r:id="rId1"/>
  </sheets>
  <definedNames>
    <definedName name="APPT" localSheetId="0">'Б.Ел'!#REF!</definedName>
    <definedName name="FIO" localSheetId="0">'Б.Ел'!#REF!</definedName>
    <definedName name="SIGN" localSheetId="0">'Б.Ел'!#REF!</definedName>
    <definedName name="_xlnm.Print_Area" localSheetId="0">'Б.Ел'!$A$1:$G$97</definedName>
  </definedNames>
  <calcPr fullCalcOnLoad="1"/>
</workbook>
</file>

<file path=xl/sharedStrings.xml><?xml version="1.0" encoding="utf-8"?>
<sst xmlns="http://schemas.openxmlformats.org/spreadsheetml/2006/main" count="137" uniqueCount="132">
  <si>
    <t>Наименование показателя</t>
  </si>
  <si>
    <t>ИТОГО РАСХОДОВ</t>
  </si>
  <si>
    <t>ЖКХ всего в т.ч.</t>
  </si>
  <si>
    <t xml:space="preserve">РАСХОДЫ  </t>
  </si>
  <si>
    <t>Глава</t>
  </si>
  <si>
    <t>ЗАГС</t>
  </si>
  <si>
    <t>Исполком в т.ч.</t>
  </si>
  <si>
    <t>213 Начисления на выплаты по оплате труда</t>
  </si>
  <si>
    <t>211 Оплата труда</t>
  </si>
  <si>
    <t>225 Работы, услуги по содержанию имущества</t>
  </si>
  <si>
    <t>226 Прочие работы, услуги</t>
  </si>
  <si>
    <t>221 Услуги связи</t>
  </si>
  <si>
    <t>212 Прочие выплаты</t>
  </si>
  <si>
    <t>Прочие мероприятия по благоустройству</t>
  </si>
  <si>
    <t>Содержание кладбищ</t>
  </si>
  <si>
    <t>Уличное освещение (223)</t>
  </si>
  <si>
    <t>Коммунальное хозяйство</t>
  </si>
  <si>
    <t xml:space="preserve">Техобслуживание уличного освещения </t>
  </si>
  <si>
    <t>Благоустройство всего в т.ч.</t>
  </si>
  <si>
    <t>1.</t>
  </si>
  <si>
    <t>2.</t>
  </si>
  <si>
    <t>1.1</t>
  </si>
  <si>
    <t>1.2</t>
  </si>
  <si>
    <t>1.3</t>
  </si>
  <si>
    <t>1.4</t>
  </si>
  <si>
    <t>4.</t>
  </si>
  <si>
    <t>5.</t>
  </si>
  <si>
    <t>3.</t>
  </si>
  <si>
    <t>4.1</t>
  </si>
  <si>
    <t>4.2</t>
  </si>
  <si>
    <t>6.</t>
  </si>
  <si>
    <t>7.</t>
  </si>
  <si>
    <t>8.</t>
  </si>
  <si>
    <t>222 Транспортные услуги</t>
  </si>
  <si>
    <t>223003 Оплата газа</t>
  </si>
  <si>
    <t>223004 Оплата воды</t>
  </si>
  <si>
    <t>223001 Оплата э/энергии</t>
  </si>
  <si>
    <t>310 Увеличение стоимости основных средств</t>
  </si>
  <si>
    <t>НАЦИОНАЛЬНАЯ ЭКОНОМИКА итого, в т.ч.:</t>
  </si>
  <si>
    <t>Водное хозяйство</t>
  </si>
  <si>
    <t>Другие вопросы в области национальной экономики</t>
  </si>
  <si>
    <t>5.1</t>
  </si>
  <si>
    <t>5.2</t>
  </si>
  <si>
    <t>НАЦИОНАЛЬНАЯ ОБОРОНА (Воинский учет)</t>
  </si>
  <si>
    <t>Озеленение</t>
  </si>
  <si>
    <t>Земельный налог 290001</t>
  </si>
  <si>
    <t>Налог на имущество 290014</t>
  </si>
  <si>
    <t>1.5</t>
  </si>
  <si>
    <t>1.6</t>
  </si>
  <si>
    <t>ДОХОДЫ</t>
  </si>
  <si>
    <t xml:space="preserve">Собственные доходы итого: </t>
  </si>
  <si>
    <t>Единый сельхозналог</t>
  </si>
  <si>
    <t>Арендная плата за имущество</t>
  </si>
  <si>
    <t>Госпошлина</t>
  </si>
  <si>
    <t>Безвозмездные поступления итого:</t>
  </si>
  <si>
    <t>Дотация на выравнивание бюджетной обеспеченности</t>
  </si>
  <si>
    <t>Субвенция на ЗАГС</t>
  </si>
  <si>
    <t>Субвенция на воинский учет</t>
  </si>
  <si>
    <t>ВСЕГО ДОХОДЫ</t>
  </si>
  <si>
    <t>% исполнения</t>
  </si>
  <si>
    <t>ИНФОРМАЦИЯ</t>
  </si>
  <si>
    <t>226 Подписка</t>
  </si>
  <si>
    <t>3.1</t>
  </si>
  <si>
    <t>Остаток от исполнения</t>
  </si>
  <si>
    <t xml:space="preserve">Штрафы за благоустройство </t>
  </si>
  <si>
    <t>Земельный налог юр.лиц</t>
  </si>
  <si>
    <t>Земельный налог физ.лиц</t>
  </si>
  <si>
    <t>Земельный налог:</t>
  </si>
  <si>
    <t>Межбюджетные трансферты для компенсации дополнительных расходов</t>
  </si>
  <si>
    <t>НАЦИОНАЛЬНАЯ БЕЗОПАСНОСТЬ И ПРАВООХРАНИТЕЛЬНАЯ ДЕЯТЕЛЬНОСТЬ</t>
  </si>
  <si>
    <t>ОБЩЕГОСУДАРСТВЕННЫЕ ВОПРОСЫ, всего в т.ч.</t>
  </si>
  <si>
    <t>Налог на имущество физических лиц</t>
  </si>
  <si>
    <t>Налог на доходы физических лиц</t>
  </si>
  <si>
    <t>3.2</t>
  </si>
  <si>
    <t>Средства от самообложения граждан</t>
  </si>
  <si>
    <t>1.7</t>
  </si>
  <si>
    <t>Прочие выплаты по обязательствам государства(исполнение судебных актов)</t>
  </si>
  <si>
    <t>ФИЗИЧЕСКАЯ КУЛЬТУРА И СПОРТ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</si>
  <si>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</si>
  <si>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</si>
  <si>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СОЦИАЛЬНАЯ ПОЛИТИКА (пенсионное обеспечение)</t>
  </si>
  <si>
    <t>Прочие неналоговые доходы</t>
  </si>
  <si>
    <t>Доходы от оказания платных услуг</t>
  </si>
  <si>
    <t>Межбюджетные трансферты по соглашениям</t>
  </si>
  <si>
    <t>№ п/п</t>
  </si>
  <si>
    <t>10.</t>
  </si>
  <si>
    <t>Дорожное хозяйство</t>
  </si>
  <si>
    <t>290 Штрафы, пени и другие экономические санкции</t>
  </si>
  <si>
    <t>1.8</t>
  </si>
  <si>
    <t>Выполнение других обязательств государства</t>
  </si>
  <si>
    <t>9.</t>
  </si>
  <si>
    <t>тыс. рублей</t>
  </si>
  <si>
    <t>Отрицательные трансферты</t>
  </si>
  <si>
    <t>Доходы от продажи имущества</t>
  </si>
  <si>
    <t>Диспансеризация муниципальных служащих</t>
  </si>
  <si>
    <t>1.9</t>
  </si>
  <si>
    <t>Выборы</t>
  </si>
  <si>
    <t>Референдум</t>
  </si>
  <si>
    <t>1.10</t>
  </si>
  <si>
    <t>КУЛЬТУРА И КИНЕМАТОГРАФИЯ (межбюджетные трансферты в район)</t>
  </si>
  <si>
    <t>Межбюджетные трансферты в район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</si>
  <si>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</si>
  <si>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1.11</t>
  </si>
  <si>
    <t>4.3</t>
  </si>
  <si>
    <t>Прочие доходы (невыясненные)</t>
  </si>
  <si>
    <t>Утверждённый план на 2019г.</t>
  </si>
  <si>
    <t>Уточненный план на 2019г.</t>
  </si>
  <si>
    <t>343 ГСМ</t>
  </si>
  <si>
    <t>по доходам и расходам бюджета  Большееловского СП за 2019 год</t>
  </si>
  <si>
    <t>227 ОСАГО</t>
  </si>
  <si>
    <t>291 Прочие расходы</t>
  </si>
  <si>
    <t>в т.ч. 291 Охрана окружающей среды</t>
  </si>
  <si>
    <t>Доходы от реализации имущества</t>
  </si>
  <si>
    <t>292 Штрафы за нарушение законодательства о налогах и сборах, законодательства о страховых взносах</t>
  </si>
  <si>
    <t>1.12</t>
  </si>
  <si>
    <t>Программа "Развитие субъектов малого и среднего предпринимателсьтва"</t>
  </si>
  <si>
    <t>Программа комплексного развития транспортной инфраструктуры</t>
  </si>
  <si>
    <t>Утилизация и содержание мест захоронений ТБО</t>
  </si>
  <si>
    <t>4.5</t>
  </si>
  <si>
    <t>Программа по использованию и охране земель на территории поселения</t>
  </si>
  <si>
    <t>4.4</t>
  </si>
  <si>
    <t>266 Социальные пособия и компенсации персоналу в денежной форме</t>
  </si>
  <si>
    <t>296 Иные выплаты текущего характера физическим лицам</t>
  </si>
  <si>
    <t>Страхование муниципальных служащих</t>
  </si>
  <si>
    <t>1.13</t>
  </si>
  <si>
    <t>11.</t>
  </si>
  <si>
    <t>Возврат налога на имущество в район</t>
  </si>
  <si>
    <t>Исполнено на 31.12.2019г.</t>
  </si>
  <si>
    <t>223099 Прочие коммунальные услуги</t>
  </si>
  <si>
    <t>ВОДНОЕ ХОЗЯЙСТВО</t>
  </si>
  <si>
    <t>228 Услуги, работы для целей капитальных вложений</t>
  </si>
  <si>
    <t>346,349 Увеличение стоимости мат. запасов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</si>
</sst>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[$-FC19]d\ mmmm\ yyyy\ &quot;г.&quot;"/>
    <numFmt numFmtId="182" formatCode="#,##0.0000"/>
    <numFmt numFmtId="183" formatCode="0.00000"/>
    <numFmt numFmtId="184" formatCode="#,##0.00000"/>
    <numFmt numFmtId="185" formatCode="0.000000"/>
    <numFmt numFmtId="186" formatCode="0.0000000"/>
    <numFmt numFmtId="187" formatCode="#,##0.000000"/>
    <numFmt numFmtId="188" formatCode="#,##0.0000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MS Sans Serif"/>
      <family val="2"/>
    </font>
    <font>
      <sz val="11"/>
      <name val="Arial"/>
      <family val="2"/>
    </font>
    <font>
      <b/>
      <sz val="11"/>
      <name val="Arial Cyr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>
        <color indexed="63"/>
      </left>
      <right style="medium"/>
      <top style="thin"/>
      <bottom/>
    </border>
    <border>
      <left/>
      <right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>
        <color indexed="63"/>
      </right>
      <top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 vertical="center"/>
    </xf>
    <xf numFmtId="172" fontId="7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172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172" fontId="8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7" fillId="0" borderId="12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 wrapText="1"/>
    </xf>
    <xf numFmtId="173" fontId="7" fillId="0" borderId="13" xfId="0" applyNumberFormat="1" applyFont="1" applyFill="1" applyBorder="1" applyAlignment="1">
      <alignment horizontal="center" vertical="center" wrapText="1"/>
    </xf>
    <xf numFmtId="172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3" fontId="2" fillId="0" borderId="16" xfId="0" applyNumberFormat="1" applyFont="1" applyFill="1" applyBorder="1" applyAlignment="1">
      <alignment horizontal="center" vertical="center"/>
    </xf>
    <xf numFmtId="173" fontId="2" fillId="0" borderId="13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2" fillId="0" borderId="11" xfId="0" applyNumberFormat="1" applyFont="1" applyFill="1" applyBorder="1" applyAlignment="1">
      <alignment horizontal="center" vertical="center"/>
    </xf>
    <xf numFmtId="173" fontId="2" fillId="0" borderId="15" xfId="0" applyNumberFormat="1" applyFont="1" applyFill="1" applyBorder="1" applyAlignment="1">
      <alignment horizontal="center" vertical="center"/>
    </xf>
    <xf numFmtId="173" fontId="2" fillId="0" borderId="17" xfId="0" applyNumberFormat="1" applyFont="1" applyFill="1" applyBorder="1" applyAlignment="1">
      <alignment horizontal="center" vertical="center"/>
    </xf>
    <xf numFmtId="173" fontId="2" fillId="0" borderId="18" xfId="0" applyNumberFormat="1" applyFont="1" applyFill="1" applyBorder="1" applyAlignment="1">
      <alignment horizontal="center" vertical="center"/>
    </xf>
    <xf numFmtId="173" fontId="2" fillId="0" borderId="19" xfId="0" applyNumberFormat="1" applyFont="1" applyFill="1" applyBorder="1" applyAlignment="1">
      <alignment horizontal="center" vertical="center"/>
    </xf>
    <xf numFmtId="173" fontId="2" fillId="0" borderId="20" xfId="0" applyNumberFormat="1" applyFont="1" applyFill="1" applyBorder="1" applyAlignment="1">
      <alignment horizontal="center" vertical="center" wrapText="1"/>
    </xf>
    <xf numFmtId="173" fontId="2" fillId="0" borderId="16" xfId="0" applyNumberFormat="1" applyFont="1" applyFill="1" applyBorder="1" applyAlignment="1">
      <alignment horizontal="center" vertical="center" wrapText="1"/>
    </xf>
    <xf numFmtId="173" fontId="2" fillId="0" borderId="19" xfId="0" applyNumberFormat="1" applyFont="1" applyFill="1" applyBorder="1" applyAlignment="1">
      <alignment horizontal="center" vertical="center" wrapText="1"/>
    </xf>
    <xf numFmtId="173" fontId="7" fillId="0" borderId="17" xfId="0" applyNumberFormat="1" applyFont="1" applyFill="1" applyBorder="1" applyAlignment="1">
      <alignment horizontal="center" vertical="center" wrapText="1"/>
    </xf>
    <xf numFmtId="173" fontId="8" fillId="33" borderId="10" xfId="0" applyNumberFormat="1" applyFont="1" applyFill="1" applyBorder="1" applyAlignment="1">
      <alignment horizontal="center" vertical="center"/>
    </xf>
    <xf numFmtId="173" fontId="8" fillId="33" borderId="12" xfId="0" applyNumberFormat="1" applyFont="1" applyFill="1" applyBorder="1" applyAlignment="1">
      <alignment horizontal="center" vertical="center" wrapText="1"/>
    </xf>
    <xf numFmtId="173" fontId="7" fillId="33" borderId="10" xfId="0" applyNumberFormat="1" applyFont="1" applyFill="1" applyBorder="1" applyAlignment="1">
      <alignment horizontal="center" vertical="center" wrapText="1"/>
    </xf>
    <xf numFmtId="173" fontId="7" fillId="33" borderId="12" xfId="0" applyNumberFormat="1" applyFont="1" applyFill="1" applyBorder="1" applyAlignment="1">
      <alignment horizontal="center" vertical="center" wrapText="1"/>
    </xf>
    <xf numFmtId="173" fontId="8" fillId="33" borderId="10" xfId="0" applyNumberFormat="1" applyFont="1" applyFill="1" applyBorder="1" applyAlignment="1">
      <alignment horizontal="center" vertical="center" wrapText="1"/>
    </xf>
    <xf numFmtId="173" fontId="7" fillId="33" borderId="21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/>
    </xf>
    <xf numFmtId="173" fontId="7" fillId="33" borderId="10" xfId="0" applyNumberFormat="1" applyFont="1" applyFill="1" applyBorder="1" applyAlignment="1">
      <alignment horizontal="center" vertical="center"/>
    </xf>
    <xf numFmtId="173" fontId="8" fillId="33" borderId="13" xfId="0" applyNumberFormat="1" applyFont="1" applyFill="1" applyBorder="1" applyAlignment="1">
      <alignment horizontal="center" vertical="center" wrapText="1"/>
    </xf>
    <xf numFmtId="173" fontId="8" fillId="33" borderId="12" xfId="0" applyNumberFormat="1" applyFont="1" applyFill="1" applyBorder="1" applyAlignment="1">
      <alignment horizontal="center" vertical="center"/>
    </xf>
    <xf numFmtId="173" fontId="7" fillId="33" borderId="13" xfId="0" applyNumberFormat="1" applyFont="1" applyFill="1" applyBorder="1" applyAlignment="1">
      <alignment horizontal="center" vertical="center" wrapText="1"/>
    </xf>
    <xf numFmtId="173" fontId="8" fillId="33" borderId="13" xfId="0" applyNumberFormat="1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 wrapText="1"/>
    </xf>
    <xf numFmtId="173" fontId="2" fillId="33" borderId="12" xfId="0" applyNumberFormat="1" applyFont="1" applyFill="1" applyBorder="1" applyAlignment="1">
      <alignment horizontal="center" vertical="center" wrapText="1"/>
    </xf>
    <xf numFmtId="173" fontId="0" fillId="33" borderId="13" xfId="0" applyNumberFormat="1" applyFont="1" applyFill="1" applyBorder="1" applyAlignment="1">
      <alignment horizontal="center" vertical="center"/>
    </xf>
    <xf numFmtId="173" fontId="2" fillId="33" borderId="13" xfId="0" applyNumberFormat="1" applyFont="1" applyFill="1" applyBorder="1" applyAlignment="1">
      <alignment horizontal="center" vertical="center"/>
    </xf>
    <xf numFmtId="173" fontId="7" fillId="33" borderId="13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left" vertical="center" wrapText="1"/>
    </xf>
    <xf numFmtId="173" fontId="0" fillId="33" borderId="12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173" fontId="2" fillId="33" borderId="21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wrapText="1"/>
    </xf>
    <xf numFmtId="0" fontId="51" fillId="0" borderId="2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wrapText="1"/>
    </xf>
    <xf numFmtId="49" fontId="2" fillId="0" borderId="22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 wrapText="1"/>
    </xf>
    <xf numFmtId="173" fontId="2" fillId="0" borderId="27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wrapText="1"/>
    </xf>
    <xf numFmtId="0" fontId="3" fillId="0" borderId="29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left" wrapText="1" indent="1"/>
    </xf>
    <xf numFmtId="0" fontId="10" fillId="0" borderId="30" xfId="0" applyFont="1" applyFill="1" applyBorder="1" applyAlignment="1">
      <alignment horizontal="left" vertical="center" wrapText="1" indent="1"/>
    </xf>
    <xf numFmtId="0" fontId="10" fillId="0" borderId="30" xfId="0" applyFont="1" applyFill="1" applyBorder="1" applyAlignment="1">
      <alignment horizontal="left" vertical="center" wrapText="1" indent="3"/>
    </xf>
    <xf numFmtId="0" fontId="3" fillId="0" borderId="2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wrapText="1"/>
    </xf>
    <xf numFmtId="49" fontId="5" fillId="0" borderId="22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3" fontId="7" fillId="0" borderId="33" xfId="0" applyNumberFormat="1" applyFont="1" applyFill="1" applyBorder="1" applyAlignment="1">
      <alignment horizontal="center" vertical="center" wrapText="1"/>
    </xf>
    <xf numFmtId="172" fontId="7" fillId="0" borderId="34" xfId="0" applyNumberFormat="1" applyFont="1" applyFill="1" applyBorder="1" applyAlignment="1">
      <alignment horizontal="center" vertical="center" wrapText="1"/>
    </xf>
    <xf numFmtId="173" fontId="0" fillId="33" borderId="10" xfId="0" applyNumberFormat="1" applyFont="1" applyFill="1" applyBorder="1" applyAlignment="1">
      <alignment horizontal="center" vertical="center"/>
    </xf>
    <xf numFmtId="173" fontId="7" fillId="33" borderId="14" xfId="0" applyNumberFormat="1" applyFont="1" applyFill="1" applyBorder="1" applyAlignment="1">
      <alignment horizontal="center" vertical="center" wrapText="1"/>
    </xf>
    <xf numFmtId="173" fontId="2" fillId="33" borderId="14" xfId="0" applyNumberFormat="1" applyFont="1" applyFill="1" applyBorder="1" applyAlignment="1">
      <alignment horizontal="center" vertical="center"/>
    </xf>
    <xf numFmtId="173" fontId="7" fillId="33" borderId="35" xfId="0" applyNumberFormat="1" applyFont="1" applyFill="1" applyBorder="1" applyAlignment="1">
      <alignment horizontal="center" vertical="center" wrapText="1"/>
    </xf>
    <xf numFmtId="173" fontId="7" fillId="33" borderId="18" xfId="0" applyNumberFormat="1" applyFont="1" applyFill="1" applyBorder="1" applyAlignment="1">
      <alignment horizontal="center" vertical="center" wrapText="1"/>
    </xf>
    <xf numFmtId="173" fontId="7" fillId="33" borderId="23" xfId="0" applyNumberFormat="1" applyFont="1" applyFill="1" applyBorder="1" applyAlignment="1">
      <alignment horizontal="center" vertical="center" wrapText="1"/>
    </xf>
    <xf numFmtId="173" fontId="7" fillId="33" borderId="36" xfId="0" applyNumberFormat="1" applyFont="1" applyFill="1" applyBorder="1" applyAlignment="1">
      <alignment horizontal="center" vertical="center" wrapText="1"/>
    </xf>
    <xf numFmtId="173" fontId="2" fillId="0" borderId="37" xfId="0" applyNumberFormat="1" applyFont="1" applyFill="1" applyBorder="1" applyAlignment="1">
      <alignment horizontal="center" vertical="center"/>
    </xf>
    <xf numFmtId="173" fontId="2" fillId="0" borderId="32" xfId="0" applyNumberFormat="1" applyFont="1" applyFill="1" applyBorder="1" applyAlignment="1">
      <alignment horizontal="center" vertical="center"/>
    </xf>
    <xf numFmtId="173" fontId="2" fillId="0" borderId="33" xfId="0" applyNumberFormat="1" applyFont="1" applyFill="1" applyBorder="1" applyAlignment="1">
      <alignment horizontal="center" vertical="center" wrapText="1"/>
    </xf>
    <xf numFmtId="173" fontId="2" fillId="0" borderId="38" xfId="0" applyNumberFormat="1" applyFont="1" applyFill="1" applyBorder="1" applyAlignment="1">
      <alignment horizontal="center" vertical="center" wrapText="1"/>
    </xf>
    <xf numFmtId="173" fontId="2" fillId="0" borderId="17" xfId="0" applyNumberFormat="1" applyFont="1" applyFill="1" applyBorder="1" applyAlignment="1">
      <alignment horizontal="center" vertical="center" wrapText="1"/>
    </xf>
    <xf numFmtId="172" fontId="2" fillId="0" borderId="39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173" fontId="2" fillId="0" borderId="39" xfId="0" applyNumberFormat="1" applyFont="1" applyFill="1" applyBorder="1" applyAlignment="1">
      <alignment horizontal="center" vertical="center"/>
    </xf>
    <xf numFmtId="172" fontId="3" fillId="32" borderId="0" xfId="0" applyNumberFormat="1" applyFont="1" applyFill="1" applyBorder="1" applyAlignment="1">
      <alignment/>
    </xf>
    <xf numFmtId="173" fontId="2" fillId="0" borderId="40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52" fillId="0" borderId="42" xfId="0" applyFont="1" applyFill="1" applyBorder="1" applyAlignment="1">
      <alignment horizontal="center" vertical="center" wrapText="1"/>
    </xf>
    <xf numFmtId="0" fontId="52" fillId="0" borderId="3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2" fillId="0" borderId="43" xfId="0" applyFont="1" applyFill="1" applyBorder="1" applyAlignment="1">
      <alignment horizontal="center" vertical="center" wrapText="1"/>
    </xf>
    <xf numFmtId="0" fontId="52" fillId="0" borderId="44" xfId="0" applyFont="1" applyFill="1" applyBorder="1" applyAlignment="1">
      <alignment horizontal="center" vertical="center" wrapTex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52" fillId="0" borderId="45" xfId="0" applyFont="1" applyFill="1" applyBorder="1" applyAlignment="1">
      <alignment horizontal="center" vertical="center" wrapText="1"/>
    </xf>
    <xf numFmtId="0" fontId="52" fillId="0" borderId="4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outlinePr summaryBelow="0"/>
  </sheetPr>
  <dimension ref="A1:H97"/>
  <sheetViews>
    <sheetView showGridLines="0" tabSelected="1" view="pageBreakPreview" zoomScale="73" zoomScaleNormal="95" zoomScaleSheetLayoutView="73" zoomScalePageLayoutView="0" workbookViewId="0" topLeftCell="A1">
      <selection activeCell="G53" sqref="G53"/>
    </sheetView>
  </sheetViews>
  <sheetFormatPr defaultColWidth="9.140625" defaultRowHeight="12.75" customHeight="1"/>
  <cols>
    <col min="1" max="1" width="5.421875" style="3" customWidth="1"/>
    <col min="2" max="2" width="53.140625" style="4" customWidth="1"/>
    <col min="3" max="3" width="17.7109375" style="25" customWidth="1"/>
    <col min="4" max="4" width="17.140625" style="25" customWidth="1"/>
    <col min="5" max="5" width="16.140625" style="25" customWidth="1"/>
    <col min="6" max="6" width="14.7109375" style="25" customWidth="1"/>
    <col min="7" max="7" width="14.8515625" style="25" customWidth="1"/>
    <col min="8" max="8" width="8.421875" style="3" customWidth="1"/>
    <col min="9" max="16384" width="9.140625" style="3" customWidth="1"/>
  </cols>
  <sheetData>
    <row r="1" spans="1:7" ht="20.25" customHeight="1">
      <c r="A1" s="127" t="s">
        <v>60</v>
      </c>
      <c r="B1" s="127"/>
      <c r="C1" s="127"/>
      <c r="D1" s="127"/>
      <c r="E1" s="127"/>
      <c r="F1" s="127"/>
      <c r="G1" s="127"/>
    </row>
    <row r="2" spans="1:7" ht="16.5" customHeight="1">
      <c r="A2" s="127" t="s">
        <v>108</v>
      </c>
      <c r="B2" s="127"/>
      <c r="C2" s="127"/>
      <c r="D2" s="127"/>
      <c r="E2" s="127"/>
      <c r="F2" s="127"/>
      <c r="G2" s="127"/>
    </row>
    <row r="3" ht="15" customHeight="1">
      <c r="B3" s="6"/>
    </row>
    <row r="4" spans="3:7" ht="19.5" customHeight="1" thickBot="1">
      <c r="C4" s="18"/>
      <c r="D4" s="18"/>
      <c r="E4" s="18"/>
      <c r="G4" s="25" t="s">
        <v>91</v>
      </c>
    </row>
    <row r="5" spans="1:7" s="2" customFormat="1" ht="26.25" customHeight="1">
      <c r="A5" s="132" t="s">
        <v>84</v>
      </c>
      <c r="B5" s="119" t="s">
        <v>0</v>
      </c>
      <c r="C5" s="128" t="s">
        <v>105</v>
      </c>
      <c r="D5" s="134" t="s">
        <v>106</v>
      </c>
      <c r="E5" s="130" t="s">
        <v>127</v>
      </c>
      <c r="F5" s="134" t="s">
        <v>63</v>
      </c>
      <c r="G5" s="125" t="s">
        <v>59</v>
      </c>
    </row>
    <row r="6" spans="1:7" s="2" customFormat="1" ht="26.25" customHeight="1" thickBot="1">
      <c r="A6" s="133"/>
      <c r="B6" s="120"/>
      <c r="C6" s="129"/>
      <c r="D6" s="135"/>
      <c r="E6" s="131"/>
      <c r="F6" s="135"/>
      <c r="G6" s="126"/>
    </row>
    <row r="7" spans="1:7" s="2" customFormat="1" ht="15.75" customHeight="1" thickBot="1">
      <c r="A7" s="121" t="s">
        <v>49</v>
      </c>
      <c r="B7" s="122"/>
      <c r="C7" s="122"/>
      <c r="D7" s="122"/>
      <c r="E7" s="122"/>
      <c r="F7" s="122"/>
      <c r="G7" s="122"/>
    </row>
    <row r="8" spans="1:8" s="2" customFormat="1" ht="15">
      <c r="A8" s="115" t="s">
        <v>19</v>
      </c>
      <c r="B8" s="80" t="s">
        <v>50</v>
      </c>
      <c r="C8" s="111">
        <f>SUM(C9:C23)-C13-C14</f>
        <v>185</v>
      </c>
      <c r="D8" s="113">
        <f>SUM(D9:D23)-D13-D14</f>
        <v>212.3</v>
      </c>
      <c r="E8" s="113">
        <f>SUM(E9:E23)-E13-E14</f>
        <v>217.49999999999994</v>
      </c>
      <c r="F8" s="112">
        <f>SUM(F9:F23)-F13-F14</f>
        <v>5.200000000000006</v>
      </c>
      <c r="G8" s="114">
        <f>E8/D8*100</f>
        <v>102.44936410739516</v>
      </c>
      <c r="H8" s="23"/>
    </row>
    <row r="9" spans="1:7" s="2" customFormat="1" ht="15">
      <c r="A9" s="81"/>
      <c r="B9" s="82" t="s">
        <v>72</v>
      </c>
      <c r="C9" s="16">
        <v>12</v>
      </c>
      <c r="D9" s="10">
        <v>12</v>
      </c>
      <c r="E9" s="10">
        <v>15.5</v>
      </c>
      <c r="F9" s="28">
        <f>E9-D9</f>
        <v>3.5</v>
      </c>
      <c r="G9" s="27">
        <f aca="true" t="shared" si="0" ref="G9:G17">IF(D9=0,0,E9/D9*100)</f>
        <v>129.16666666666669</v>
      </c>
    </row>
    <row r="10" spans="1:7" s="2" customFormat="1" ht="13.5" customHeight="1" hidden="1">
      <c r="A10" s="81"/>
      <c r="B10" s="83" t="s">
        <v>51</v>
      </c>
      <c r="C10" s="16"/>
      <c r="D10" s="10"/>
      <c r="E10" s="96"/>
      <c r="F10" s="28">
        <f aca="true" t="shared" si="1" ref="F10:F23">E10-D10</f>
        <v>0</v>
      </c>
      <c r="G10" s="13">
        <f t="shared" si="0"/>
        <v>0</v>
      </c>
    </row>
    <row r="11" spans="1:7" s="2" customFormat="1" ht="15">
      <c r="A11" s="81"/>
      <c r="B11" s="83" t="s">
        <v>71</v>
      </c>
      <c r="C11" s="16">
        <v>20</v>
      </c>
      <c r="D11" s="10">
        <v>20</v>
      </c>
      <c r="E11" s="10">
        <v>25.8</v>
      </c>
      <c r="F11" s="28">
        <f t="shared" si="1"/>
        <v>5.800000000000001</v>
      </c>
      <c r="G11" s="27">
        <f t="shared" si="0"/>
        <v>129</v>
      </c>
    </row>
    <row r="12" spans="1:7" s="2" customFormat="1" ht="15">
      <c r="A12" s="81"/>
      <c r="B12" s="83" t="s">
        <v>67</v>
      </c>
      <c r="C12" s="16">
        <f>C13+C14</f>
        <v>152</v>
      </c>
      <c r="D12" s="10">
        <f>D13+D14</f>
        <v>152</v>
      </c>
      <c r="E12" s="28">
        <f>E13+E14</f>
        <v>147.9</v>
      </c>
      <c r="F12" s="28">
        <f>E12-D12</f>
        <v>-4.099999999999994</v>
      </c>
      <c r="G12" s="27">
        <f t="shared" si="0"/>
        <v>97.30263157894737</v>
      </c>
    </row>
    <row r="13" spans="1:7" s="15" customFormat="1" ht="14.25" customHeight="1">
      <c r="A13" s="81"/>
      <c r="B13" s="84" t="s">
        <v>65</v>
      </c>
      <c r="C13" s="16">
        <v>47</v>
      </c>
      <c r="D13" s="10">
        <v>47</v>
      </c>
      <c r="E13" s="10">
        <v>34.6</v>
      </c>
      <c r="F13" s="28">
        <f t="shared" si="1"/>
        <v>-12.399999999999999</v>
      </c>
      <c r="G13" s="27">
        <f t="shared" si="0"/>
        <v>73.61702127659575</v>
      </c>
    </row>
    <row r="14" spans="1:7" s="15" customFormat="1" ht="19.5" customHeight="1">
      <c r="A14" s="81"/>
      <c r="B14" s="84" t="s">
        <v>66</v>
      </c>
      <c r="C14" s="16">
        <v>105</v>
      </c>
      <c r="D14" s="10">
        <v>105</v>
      </c>
      <c r="E14" s="10">
        <v>113.3</v>
      </c>
      <c r="F14" s="28">
        <f t="shared" si="1"/>
        <v>8.299999999999997</v>
      </c>
      <c r="G14" s="27">
        <f t="shared" si="0"/>
        <v>107.9047619047619</v>
      </c>
    </row>
    <row r="15" spans="1:7" s="2" customFormat="1" ht="15" customHeight="1" hidden="1">
      <c r="A15" s="81"/>
      <c r="B15" s="83" t="s">
        <v>52</v>
      </c>
      <c r="C15" s="16"/>
      <c r="D15" s="10"/>
      <c r="E15" s="10"/>
      <c r="F15" s="28">
        <f t="shared" si="1"/>
        <v>0</v>
      </c>
      <c r="G15" s="13">
        <f t="shared" si="0"/>
        <v>0</v>
      </c>
    </row>
    <row r="16" spans="1:7" s="2" customFormat="1" ht="15" customHeight="1" hidden="1">
      <c r="A16" s="81"/>
      <c r="B16" s="83" t="s">
        <v>112</v>
      </c>
      <c r="C16" s="16"/>
      <c r="D16" s="10"/>
      <c r="E16" s="10"/>
      <c r="F16" s="28"/>
      <c r="G16" s="13"/>
    </row>
    <row r="17" spans="1:7" s="2" customFormat="1" ht="18" customHeight="1">
      <c r="A17" s="81"/>
      <c r="B17" s="83" t="s">
        <v>53</v>
      </c>
      <c r="C17" s="16">
        <v>1</v>
      </c>
      <c r="D17" s="10">
        <v>1</v>
      </c>
      <c r="E17" s="10">
        <v>1</v>
      </c>
      <c r="F17" s="28">
        <f t="shared" si="1"/>
        <v>0</v>
      </c>
      <c r="G17" s="13">
        <f t="shared" si="0"/>
        <v>100</v>
      </c>
    </row>
    <row r="18" spans="1:7" s="26" customFormat="1" ht="14.25" customHeight="1" hidden="1">
      <c r="A18" s="81"/>
      <c r="B18" s="82" t="s">
        <v>82</v>
      </c>
      <c r="C18" s="16"/>
      <c r="D18" s="10"/>
      <c r="E18" s="10"/>
      <c r="F18" s="28">
        <f t="shared" si="1"/>
        <v>0</v>
      </c>
      <c r="G18" s="13">
        <f aca="true" t="shared" si="2" ref="G18:G23">IF(D18=0,0,E18/D18*100)</f>
        <v>0</v>
      </c>
    </row>
    <row r="19" spans="1:7" s="26" customFormat="1" ht="18.75" customHeight="1" hidden="1">
      <c r="A19" s="81"/>
      <c r="B19" s="83" t="s">
        <v>93</v>
      </c>
      <c r="C19" s="16">
        <v>0</v>
      </c>
      <c r="D19" s="10">
        <v>0</v>
      </c>
      <c r="E19" s="10"/>
      <c r="F19" s="28">
        <f t="shared" si="1"/>
        <v>0</v>
      </c>
      <c r="G19" s="13">
        <f t="shared" si="2"/>
        <v>0</v>
      </c>
    </row>
    <row r="20" spans="1:7" s="26" customFormat="1" ht="13.5" customHeight="1" hidden="1">
      <c r="A20" s="81"/>
      <c r="B20" s="83" t="s">
        <v>81</v>
      </c>
      <c r="C20" s="31"/>
      <c r="D20" s="17"/>
      <c r="E20" s="97"/>
      <c r="F20" s="28">
        <f t="shared" si="1"/>
        <v>0</v>
      </c>
      <c r="G20" s="13">
        <f t="shared" si="2"/>
        <v>0</v>
      </c>
    </row>
    <row r="21" spans="1:7" s="26" customFormat="1" ht="13.5" customHeight="1" hidden="1">
      <c r="A21" s="81"/>
      <c r="B21" s="82" t="s">
        <v>64</v>
      </c>
      <c r="C21" s="98"/>
      <c r="D21" s="99"/>
      <c r="E21" s="10"/>
      <c r="F21" s="28">
        <f t="shared" si="1"/>
        <v>0</v>
      </c>
      <c r="G21" s="13">
        <f t="shared" si="2"/>
        <v>0</v>
      </c>
    </row>
    <row r="22" spans="1:7" s="26" customFormat="1" ht="18.75" customHeight="1">
      <c r="A22" s="81"/>
      <c r="B22" s="83" t="s">
        <v>74</v>
      </c>
      <c r="C22" s="16">
        <v>0</v>
      </c>
      <c r="D22" s="10">
        <v>27.3</v>
      </c>
      <c r="E22" s="10">
        <v>27.3</v>
      </c>
      <c r="F22" s="28">
        <f t="shared" si="1"/>
        <v>0</v>
      </c>
      <c r="G22" s="13">
        <f t="shared" si="2"/>
        <v>100</v>
      </c>
    </row>
    <row r="23" spans="1:7" s="26" customFormat="1" ht="13.5" customHeight="1" hidden="1">
      <c r="A23" s="81"/>
      <c r="B23" s="83" t="s">
        <v>104</v>
      </c>
      <c r="C23" s="16"/>
      <c r="D23" s="10"/>
      <c r="E23" s="10"/>
      <c r="F23" s="28">
        <f t="shared" si="1"/>
        <v>0</v>
      </c>
      <c r="G23" s="13">
        <f t="shared" si="2"/>
        <v>0</v>
      </c>
    </row>
    <row r="24" spans="1:7" s="26" customFormat="1" ht="19.5" customHeight="1">
      <c r="A24" s="85" t="s">
        <v>20</v>
      </c>
      <c r="B24" s="86" t="s">
        <v>54</v>
      </c>
      <c r="C24" s="34">
        <f>SUM(C25:C28)</f>
        <v>1304.4</v>
      </c>
      <c r="D24" s="35">
        <f>SUM(D25:D28)</f>
        <v>1890.52</v>
      </c>
      <c r="E24" s="35">
        <f>SUM(E25:E29)</f>
        <v>1890.52</v>
      </c>
      <c r="F24" s="35">
        <f>SUM(F25:F29)</f>
        <v>0</v>
      </c>
      <c r="G24" s="12">
        <f>E24/D24*100</f>
        <v>100</v>
      </c>
    </row>
    <row r="25" spans="1:8" s="19" customFormat="1" ht="30" customHeight="1">
      <c r="A25" s="87"/>
      <c r="B25" s="83" t="s">
        <v>55</v>
      </c>
      <c r="C25" s="30">
        <v>1218.5</v>
      </c>
      <c r="D25" s="9">
        <v>1211.81</v>
      </c>
      <c r="E25" s="36">
        <v>1211.81</v>
      </c>
      <c r="F25" s="28">
        <f>E25-D25</f>
        <v>0</v>
      </c>
      <c r="G25" s="27">
        <f>IF(D25=0,0,E25/D25*100)</f>
        <v>100</v>
      </c>
      <c r="H25" s="117"/>
    </row>
    <row r="26" spans="1:7" s="19" customFormat="1" ht="15" hidden="1">
      <c r="A26" s="87"/>
      <c r="B26" s="83" t="s">
        <v>56</v>
      </c>
      <c r="C26" s="30">
        <v>0</v>
      </c>
      <c r="D26" s="9">
        <v>0</v>
      </c>
      <c r="E26" s="36"/>
      <c r="F26" s="28">
        <f>E26-D26</f>
        <v>0</v>
      </c>
      <c r="G26" s="27">
        <f>IF(D26=0,0,E26/D26*100)</f>
        <v>0</v>
      </c>
    </row>
    <row r="27" spans="1:7" s="19" customFormat="1" ht="15">
      <c r="A27" s="87"/>
      <c r="B27" s="83" t="s">
        <v>57</v>
      </c>
      <c r="C27" s="30">
        <v>85.9</v>
      </c>
      <c r="D27" s="9">
        <v>85.9</v>
      </c>
      <c r="E27" s="36">
        <v>85.9</v>
      </c>
      <c r="F27" s="28">
        <f>E27-D27</f>
        <v>0</v>
      </c>
      <c r="G27" s="27">
        <f>IF(D27=0,0,E27/D27*100)</f>
        <v>100</v>
      </c>
    </row>
    <row r="28" spans="1:7" s="19" customFormat="1" ht="29.25" customHeight="1" thickBot="1">
      <c r="A28" s="88"/>
      <c r="B28" s="89" t="s">
        <v>68</v>
      </c>
      <c r="C28" s="29">
        <v>0</v>
      </c>
      <c r="D28" s="28">
        <v>592.81</v>
      </c>
      <c r="E28" s="28">
        <v>592.81</v>
      </c>
      <c r="F28" s="28">
        <f>E28-D28</f>
        <v>0</v>
      </c>
      <c r="G28" s="27">
        <f>IF(D28=0,0,E28/D28*100)</f>
        <v>100</v>
      </c>
    </row>
    <row r="29" spans="1:7" s="19" customFormat="1" ht="62.25" customHeight="1" hidden="1" thickBot="1">
      <c r="A29" s="74"/>
      <c r="B29" s="89" t="s">
        <v>101</v>
      </c>
      <c r="C29" s="100">
        <v>0</v>
      </c>
      <c r="D29" s="45">
        <v>0</v>
      </c>
      <c r="E29" s="45"/>
      <c r="F29" s="45">
        <f>E29-D29</f>
        <v>0</v>
      </c>
      <c r="G29" s="101">
        <f>IF(D29=0,0,E29/D29*100)</f>
        <v>0</v>
      </c>
    </row>
    <row r="30" spans="1:7" s="2" customFormat="1" ht="20.25" customHeight="1" thickBot="1">
      <c r="A30" s="90"/>
      <c r="B30" s="91" t="s">
        <v>58</v>
      </c>
      <c r="C30" s="42">
        <f>C24+C8</f>
        <v>1489.4</v>
      </c>
      <c r="D30" s="43">
        <f>D24+D8</f>
        <v>2102.82</v>
      </c>
      <c r="E30" s="44">
        <f>E24+E8</f>
        <v>2108.02</v>
      </c>
      <c r="F30" s="43">
        <f>F24+F8</f>
        <v>5.200000000000006</v>
      </c>
      <c r="G30" s="11">
        <f>E30/D30*100</f>
        <v>100.24728697653626</v>
      </c>
    </row>
    <row r="31" spans="1:7" s="20" customFormat="1" ht="15" customHeight="1" thickBot="1">
      <c r="A31" s="123" t="s">
        <v>3</v>
      </c>
      <c r="B31" s="124"/>
      <c r="C31" s="124"/>
      <c r="D31" s="124"/>
      <c r="E31" s="124"/>
      <c r="F31" s="124"/>
      <c r="G31" s="124"/>
    </row>
    <row r="32" spans="1:7" s="1" customFormat="1" ht="35.25" customHeight="1">
      <c r="A32" s="32" t="s">
        <v>19</v>
      </c>
      <c r="B32" s="77" t="s">
        <v>70</v>
      </c>
      <c r="C32" s="38">
        <f>C33+C37+C64+C65+C66+C68+C69+C67+C70+C63+C62</f>
        <v>1070.7</v>
      </c>
      <c r="D32" s="39">
        <f>D33+D37+D64+D65+D66+D68+D69+D67+D70+D62+D63+D60+D61</f>
        <v>1467.26</v>
      </c>
      <c r="E32" s="39">
        <f>E33+E37+E64+E65+E66+E68+E69+E67+E70+E62+E63+E60+E61</f>
        <v>1430.28</v>
      </c>
      <c r="F32" s="39">
        <f>E32-D32</f>
        <v>-36.98000000000002</v>
      </c>
      <c r="G32" s="116">
        <f aca="true" t="shared" si="3" ref="G32:G37">E32/D32*100</f>
        <v>97.4796559573627</v>
      </c>
    </row>
    <row r="33" spans="1:7" s="1" customFormat="1" ht="15" customHeight="1">
      <c r="A33" s="70" t="s">
        <v>21</v>
      </c>
      <c r="B33" s="63" t="s">
        <v>4</v>
      </c>
      <c r="C33" s="54">
        <f>C34+C35+C36</f>
        <v>424.4</v>
      </c>
      <c r="D33" s="46">
        <f>D34+D35+D36</f>
        <v>743.62</v>
      </c>
      <c r="E33" s="50">
        <f>E34+E35+E36</f>
        <v>742.87</v>
      </c>
      <c r="F33" s="50">
        <f aca="true" t="shared" si="4" ref="F33:F97">E33-D33</f>
        <v>-0.75</v>
      </c>
      <c r="G33" s="55">
        <f>E33/D33*100</f>
        <v>99.8991420349103</v>
      </c>
    </row>
    <row r="34" spans="1:7" s="1" customFormat="1" ht="15" customHeight="1">
      <c r="A34" s="71"/>
      <c r="B34" s="64" t="s">
        <v>8</v>
      </c>
      <c r="C34" s="62">
        <v>326</v>
      </c>
      <c r="D34" s="53">
        <v>572.08</v>
      </c>
      <c r="E34" s="48">
        <v>571.49</v>
      </c>
      <c r="F34" s="48">
        <f t="shared" si="4"/>
        <v>-0.5900000000000318</v>
      </c>
      <c r="G34" s="49">
        <f t="shared" si="3"/>
        <v>99.89686757096909</v>
      </c>
    </row>
    <row r="35" spans="1:7" s="1" customFormat="1" ht="12.75">
      <c r="A35" s="71"/>
      <c r="B35" s="64" t="s">
        <v>7</v>
      </c>
      <c r="C35" s="56">
        <v>98.4</v>
      </c>
      <c r="D35" s="48">
        <v>171.54</v>
      </c>
      <c r="E35" s="48">
        <v>171.38</v>
      </c>
      <c r="F35" s="48">
        <f t="shared" si="4"/>
        <v>-0.1599999999999966</v>
      </c>
      <c r="G35" s="49">
        <f t="shared" si="3"/>
        <v>99.90672729392561</v>
      </c>
    </row>
    <row r="36" spans="1:7" s="1" customFormat="1" ht="12.75" hidden="1">
      <c r="A36" s="71"/>
      <c r="B36" s="64" t="s">
        <v>87</v>
      </c>
      <c r="C36" s="56"/>
      <c r="D36" s="48"/>
      <c r="E36" s="48"/>
      <c r="F36" s="48">
        <f t="shared" si="4"/>
        <v>0</v>
      </c>
      <c r="G36" s="49">
        <f>IF(D36=0,0,E36/D36*100)</f>
        <v>0</v>
      </c>
    </row>
    <row r="37" spans="1:7" s="1" customFormat="1" ht="20.25" customHeight="1">
      <c r="A37" s="70" t="s">
        <v>22</v>
      </c>
      <c r="B37" s="63" t="s">
        <v>6</v>
      </c>
      <c r="C37" s="57">
        <f>C38+C39+C40+C41+C42+C43+C44+C45+C47+C48+C53+C57+C59+C58+C49+C54</f>
        <v>629.1</v>
      </c>
      <c r="D37" s="50">
        <f>SUM(D38:D59)-D54</f>
        <v>666.7700000000002</v>
      </c>
      <c r="E37" s="50">
        <f>SUM(E38:E59)-E54</f>
        <v>630.5400000000002</v>
      </c>
      <c r="F37" s="50">
        <f t="shared" si="4"/>
        <v>-36.23000000000002</v>
      </c>
      <c r="G37" s="55">
        <f t="shared" si="3"/>
        <v>94.56634221695637</v>
      </c>
    </row>
    <row r="38" spans="1:7" s="8" customFormat="1" ht="15" customHeight="1">
      <c r="A38" s="68"/>
      <c r="B38" s="64" t="s">
        <v>8</v>
      </c>
      <c r="C38" s="56">
        <v>231.6</v>
      </c>
      <c r="D38" s="48">
        <v>268.63</v>
      </c>
      <c r="E38" s="48">
        <v>267.62</v>
      </c>
      <c r="F38" s="48">
        <f t="shared" si="4"/>
        <v>-1.009999999999991</v>
      </c>
      <c r="G38" s="49">
        <f aca="true" t="shared" si="5" ref="G38:G46">IF(D38=0,0,E38/D38*100)</f>
        <v>99.62401816625098</v>
      </c>
    </row>
    <row r="39" spans="1:7" s="8" customFormat="1" ht="15" customHeight="1" hidden="1">
      <c r="A39" s="68"/>
      <c r="B39" s="64" t="s">
        <v>12</v>
      </c>
      <c r="C39" s="56">
        <v>0</v>
      </c>
      <c r="D39" s="48">
        <v>0</v>
      </c>
      <c r="E39" s="48"/>
      <c r="F39" s="48">
        <f t="shared" si="4"/>
        <v>0</v>
      </c>
      <c r="G39" s="49">
        <f t="shared" si="5"/>
        <v>0</v>
      </c>
    </row>
    <row r="40" spans="1:7" s="8" customFormat="1" ht="12.75">
      <c r="A40" s="68"/>
      <c r="B40" s="64" t="s">
        <v>7</v>
      </c>
      <c r="C40" s="56">
        <v>70</v>
      </c>
      <c r="D40" s="48">
        <v>81.21</v>
      </c>
      <c r="E40" s="48">
        <v>80.82</v>
      </c>
      <c r="F40" s="48">
        <f t="shared" si="4"/>
        <v>-0.39000000000000057</v>
      </c>
      <c r="G40" s="49">
        <f t="shared" si="5"/>
        <v>99.5197635759143</v>
      </c>
    </row>
    <row r="41" spans="1:7" s="8" customFormat="1" ht="15" customHeight="1">
      <c r="A41" s="68"/>
      <c r="B41" s="64" t="s">
        <v>11</v>
      </c>
      <c r="C41" s="56">
        <v>7</v>
      </c>
      <c r="D41" s="48">
        <v>7</v>
      </c>
      <c r="E41" s="48">
        <v>5.58</v>
      </c>
      <c r="F41" s="48">
        <f t="shared" si="4"/>
        <v>-1.42</v>
      </c>
      <c r="G41" s="49">
        <f t="shared" si="5"/>
        <v>79.71428571428572</v>
      </c>
    </row>
    <row r="42" spans="1:7" s="8" customFormat="1" ht="15" customHeight="1" hidden="1">
      <c r="A42" s="68"/>
      <c r="B42" s="64" t="s">
        <v>33</v>
      </c>
      <c r="C42" s="56"/>
      <c r="D42" s="48"/>
      <c r="E42" s="48"/>
      <c r="F42" s="48">
        <f t="shared" si="4"/>
        <v>0</v>
      </c>
      <c r="G42" s="49">
        <f t="shared" si="5"/>
        <v>0</v>
      </c>
    </row>
    <row r="43" spans="1:7" s="8" customFormat="1" ht="18.75" customHeight="1">
      <c r="A43" s="68"/>
      <c r="B43" s="64" t="s">
        <v>36</v>
      </c>
      <c r="C43" s="56">
        <v>219</v>
      </c>
      <c r="D43" s="48">
        <v>161.1</v>
      </c>
      <c r="E43" s="48">
        <v>127.69</v>
      </c>
      <c r="F43" s="48">
        <f t="shared" si="4"/>
        <v>-33.41</v>
      </c>
      <c r="G43" s="49">
        <f t="shared" si="5"/>
        <v>79.26132836747361</v>
      </c>
    </row>
    <row r="44" spans="1:7" s="8" customFormat="1" ht="15" customHeight="1" hidden="1">
      <c r="A44" s="68"/>
      <c r="B44" s="64" t="s">
        <v>34</v>
      </c>
      <c r="C44" s="56"/>
      <c r="D44" s="48"/>
      <c r="E44" s="48"/>
      <c r="F44" s="48">
        <f t="shared" si="4"/>
        <v>0</v>
      </c>
      <c r="G44" s="49">
        <f t="shared" si="5"/>
        <v>0</v>
      </c>
    </row>
    <row r="45" spans="1:7" s="8" customFormat="1" ht="15.75" customHeight="1" hidden="1">
      <c r="A45" s="68"/>
      <c r="B45" s="64" t="s">
        <v>35</v>
      </c>
      <c r="C45" s="56"/>
      <c r="D45" s="48"/>
      <c r="E45" s="48"/>
      <c r="F45" s="48">
        <f t="shared" si="4"/>
        <v>0</v>
      </c>
      <c r="G45" s="49">
        <f t="shared" si="5"/>
        <v>0</v>
      </c>
    </row>
    <row r="46" spans="1:7" s="8" customFormat="1" ht="15.75" customHeight="1">
      <c r="A46" s="68"/>
      <c r="B46" s="64" t="s">
        <v>128</v>
      </c>
      <c r="C46" s="56">
        <v>0</v>
      </c>
      <c r="D46" s="48">
        <v>1.32</v>
      </c>
      <c r="E46" s="48">
        <v>1.32</v>
      </c>
      <c r="F46" s="48">
        <f t="shared" si="4"/>
        <v>0</v>
      </c>
      <c r="G46" s="49">
        <f t="shared" si="5"/>
        <v>100</v>
      </c>
    </row>
    <row r="47" spans="1:7" s="8" customFormat="1" ht="15.75" customHeight="1">
      <c r="A47" s="68"/>
      <c r="B47" s="64" t="s">
        <v>9</v>
      </c>
      <c r="C47" s="56">
        <v>8</v>
      </c>
      <c r="D47" s="48">
        <v>5.5</v>
      </c>
      <c r="E47" s="48">
        <v>5.5</v>
      </c>
      <c r="F47" s="48">
        <f t="shared" si="4"/>
        <v>0</v>
      </c>
      <c r="G47" s="49">
        <f>IF(D47=0,0,E47/D47*100)</f>
        <v>100</v>
      </c>
    </row>
    <row r="48" spans="1:7" s="8" customFormat="1" ht="15" customHeight="1">
      <c r="A48" s="68"/>
      <c r="B48" s="64" t="s">
        <v>10</v>
      </c>
      <c r="C48" s="56">
        <v>30.1</v>
      </c>
      <c r="D48" s="48">
        <f>41.67-D49</f>
        <v>38.09</v>
      </c>
      <c r="E48" s="48">
        <f>41.67-E49</f>
        <v>38.09</v>
      </c>
      <c r="F48" s="48">
        <f t="shared" si="4"/>
        <v>0</v>
      </c>
      <c r="G48" s="49">
        <f aca="true" t="shared" si="6" ref="G48:G63">IF(D48=0,0,E48/D48*100)</f>
        <v>100</v>
      </c>
    </row>
    <row r="49" spans="1:7" s="8" customFormat="1" ht="13.5" customHeight="1">
      <c r="A49" s="68"/>
      <c r="B49" s="64" t="s">
        <v>61</v>
      </c>
      <c r="C49" s="56">
        <v>2</v>
      </c>
      <c r="D49" s="48">
        <v>3.58</v>
      </c>
      <c r="E49" s="48">
        <v>3.58</v>
      </c>
      <c r="F49" s="48">
        <f t="shared" si="4"/>
        <v>0</v>
      </c>
      <c r="G49" s="49">
        <f t="shared" si="6"/>
        <v>100</v>
      </c>
    </row>
    <row r="50" spans="1:7" s="8" customFormat="1" ht="15" customHeight="1">
      <c r="A50" s="68"/>
      <c r="B50" s="64" t="s">
        <v>109</v>
      </c>
      <c r="C50" s="56">
        <v>0</v>
      </c>
      <c r="D50" s="48">
        <v>3.72</v>
      </c>
      <c r="E50" s="48">
        <v>3.72</v>
      </c>
      <c r="F50" s="48">
        <f t="shared" si="4"/>
        <v>0</v>
      </c>
      <c r="G50" s="49">
        <f t="shared" si="6"/>
        <v>100</v>
      </c>
    </row>
    <row r="51" spans="1:7" s="8" customFormat="1" ht="25.5" customHeight="1" hidden="1">
      <c r="A51" s="68"/>
      <c r="B51" s="64" t="s">
        <v>130</v>
      </c>
      <c r="C51" s="56"/>
      <c r="D51" s="48"/>
      <c r="E51" s="48"/>
      <c r="F51" s="48"/>
      <c r="G51" s="49"/>
    </row>
    <row r="52" spans="1:7" s="8" customFormat="1" ht="15" customHeight="1" hidden="1">
      <c r="A52" s="68"/>
      <c r="B52" s="64" t="s">
        <v>121</v>
      </c>
      <c r="C52" s="56"/>
      <c r="D52" s="48"/>
      <c r="E52" s="48"/>
      <c r="F52" s="48">
        <f t="shared" si="4"/>
        <v>0</v>
      </c>
      <c r="G52" s="49">
        <f t="shared" si="6"/>
        <v>0</v>
      </c>
    </row>
    <row r="53" spans="1:7" s="8" customFormat="1" ht="17.25" customHeight="1">
      <c r="A53" s="68"/>
      <c r="B53" s="64" t="s">
        <v>110</v>
      </c>
      <c r="C53" s="56">
        <v>5.1000000000000005</v>
      </c>
      <c r="D53" s="48">
        <v>8.32</v>
      </c>
      <c r="E53" s="48">
        <v>8.32</v>
      </c>
      <c r="F53" s="48">
        <f t="shared" si="4"/>
        <v>0</v>
      </c>
      <c r="G53" s="49">
        <f t="shared" si="6"/>
        <v>100</v>
      </c>
    </row>
    <row r="54" spans="1:7" s="8" customFormat="1" ht="17.25" customHeight="1">
      <c r="A54" s="68"/>
      <c r="B54" s="64" t="s">
        <v>111</v>
      </c>
      <c r="C54" s="56">
        <v>0.8</v>
      </c>
      <c r="D54" s="48">
        <v>0.58</v>
      </c>
      <c r="E54" s="48">
        <v>0.58</v>
      </c>
      <c r="F54" s="48">
        <f t="shared" si="4"/>
        <v>0</v>
      </c>
      <c r="G54" s="49">
        <f t="shared" si="6"/>
        <v>100</v>
      </c>
    </row>
    <row r="55" spans="1:7" s="8" customFormat="1" ht="42" customHeight="1" hidden="1">
      <c r="A55" s="68"/>
      <c r="B55" s="64" t="s">
        <v>113</v>
      </c>
      <c r="C55" s="56"/>
      <c r="D55" s="48"/>
      <c r="E55" s="48"/>
      <c r="F55" s="48">
        <f t="shared" si="4"/>
        <v>0</v>
      </c>
      <c r="G55" s="49">
        <f t="shared" si="6"/>
        <v>0</v>
      </c>
    </row>
    <row r="56" spans="1:7" s="8" customFormat="1" ht="25.5">
      <c r="A56" s="68"/>
      <c r="B56" s="64" t="s">
        <v>122</v>
      </c>
      <c r="C56" s="56">
        <v>0</v>
      </c>
      <c r="D56" s="48">
        <v>0.6</v>
      </c>
      <c r="E56" s="48">
        <v>0.6</v>
      </c>
      <c r="F56" s="48">
        <f t="shared" si="4"/>
        <v>0</v>
      </c>
      <c r="G56" s="49">
        <f t="shared" si="6"/>
        <v>100</v>
      </c>
    </row>
    <row r="57" spans="1:7" s="8" customFormat="1" ht="14.25" customHeight="1" hidden="1">
      <c r="A57" s="68"/>
      <c r="B57" s="64" t="s">
        <v>37</v>
      </c>
      <c r="C57" s="56">
        <v>0</v>
      </c>
      <c r="D57" s="48">
        <v>0</v>
      </c>
      <c r="E57" s="48">
        <v>0</v>
      </c>
      <c r="F57" s="48">
        <f t="shared" si="4"/>
        <v>0</v>
      </c>
      <c r="G57" s="49">
        <f t="shared" si="6"/>
        <v>0</v>
      </c>
    </row>
    <row r="58" spans="1:7" s="8" customFormat="1" ht="12.75">
      <c r="A58" s="68"/>
      <c r="B58" s="64" t="s">
        <v>107</v>
      </c>
      <c r="C58" s="56">
        <v>51.5</v>
      </c>
      <c r="D58" s="48">
        <v>73.2</v>
      </c>
      <c r="E58" s="48">
        <v>73.2</v>
      </c>
      <c r="F58" s="48">
        <f t="shared" si="4"/>
        <v>0</v>
      </c>
      <c r="G58" s="49">
        <f>IF(D58=0,0,E58/D58*100)</f>
        <v>100</v>
      </c>
    </row>
    <row r="59" spans="1:7" s="8" customFormat="1" ht="12.75">
      <c r="A59" s="68"/>
      <c r="B59" s="64" t="s">
        <v>131</v>
      </c>
      <c r="C59" s="56">
        <v>4</v>
      </c>
      <c r="D59" s="48">
        <f>13+1.5</f>
        <v>14.5</v>
      </c>
      <c r="E59" s="48">
        <f>13+1.5</f>
        <v>14.5</v>
      </c>
      <c r="F59" s="48">
        <f t="shared" si="4"/>
        <v>0</v>
      </c>
      <c r="G59" s="49">
        <f t="shared" si="6"/>
        <v>100</v>
      </c>
    </row>
    <row r="60" spans="1:7" s="8" customFormat="1" ht="30.75" customHeight="1">
      <c r="A60" s="70" t="s">
        <v>23</v>
      </c>
      <c r="B60" s="63" t="s">
        <v>115</v>
      </c>
      <c r="C60" s="54">
        <v>0</v>
      </c>
      <c r="D60" s="50">
        <v>1</v>
      </c>
      <c r="E60" s="50">
        <v>1</v>
      </c>
      <c r="F60" s="50">
        <f t="shared" si="4"/>
        <v>0</v>
      </c>
      <c r="G60" s="47">
        <f t="shared" si="6"/>
        <v>100</v>
      </c>
    </row>
    <row r="61" spans="1:7" s="8" customFormat="1" ht="30.75" customHeight="1">
      <c r="A61" s="70" t="s">
        <v>24</v>
      </c>
      <c r="B61" s="63" t="s">
        <v>123</v>
      </c>
      <c r="C61" s="54">
        <v>0</v>
      </c>
      <c r="D61" s="50">
        <v>1.35</v>
      </c>
      <c r="E61" s="50">
        <v>1.35</v>
      </c>
      <c r="F61" s="50">
        <f t="shared" si="4"/>
        <v>0</v>
      </c>
      <c r="G61" s="47">
        <f t="shared" si="6"/>
        <v>100</v>
      </c>
    </row>
    <row r="62" spans="1:7" s="8" customFormat="1" ht="12.75" hidden="1">
      <c r="A62" s="70" t="s">
        <v>47</v>
      </c>
      <c r="B62" s="63" t="s">
        <v>96</v>
      </c>
      <c r="C62" s="54"/>
      <c r="D62" s="50"/>
      <c r="E62" s="50"/>
      <c r="F62" s="50">
        <f t="shared" si="4"/>
        <v>0</v>
      </c>
      <c r="G62" s="47">
        <f t="shared" si="6"/>
        <v>0</v>
      </c>
    </row>
    <row r="63" spans="1:7" s="8" customFormat="1" ht="15.75" customHeight="1" hidden="1">
      <c r="A63" s="70" t="s">
        <v>48</v>
      </c>
      <c r="B63" s="63" t="s">
        <v>97</v>
      </c>
      <c r="C63" s="54">
        <v>0</v>
      </c>
      <c r="D63" s="50">
        <v>0</v>
      </c>
      <c r="E63" s="46">
        <v>0</v>
      </c>
      <c r="F63" s="50">
        <f t="shared" si="4"/>
        <v>0</v>
      </c>
      <c r="G63" s="47">
        <f t="shared" si="6"/>
        <v>0</v>
      </c>
    </row>
    <row r="64" spans="1:8" s="8" customFormat="1" ht="19.5" customHeight="1" hidden="1">
      <c r="A64" s="70" t="s">
        <v>75</v>
      </c>
      <c r="B64" s="63" t="s">
        <v>5</v>
      </c>
      <c r="C64" s="57">
        <v>0</v>
      </c>
      <c r="D64" s="46">
        <v>0</v>
      </c>
      <c r="E64" s="46">
        <v>0</v>
      </c>
      <c r="F64" s="50">
        <f t="shared" si="4"/>
        <v>0</v>
      </c>
      <c r="G64" s="47">
        <f>IF(D64=0,0,E64/D64*100)</f>
        <v>0</v>
      </c>
      <c r="H64" s="21"/>
    </row>
    <row r="65" spans="1:7" s="8" customFormat="1" ht="17.25" customHeight="1">
      <c r="A65" s="70" t="s">
        <v>88</v>
      </c>
      <c r="B65" s="63" t="s">
        <v>46</v>
      </c>
      <c r="C65" s="54">
        <v>11</v>
      </c>
      <c r="D65" s="50">
        <v>4.31</v>
      </c>
      <c r="E65" s="50">
        <v>4.31</v>
      </c>
      <c r="F65" s="50">
        <f t="shared" si="4"/>
        <v>0</v>
      </c>
      <c r="G65" s="47">
        <f>E65/D65*100</f>
        <v>100</v>
      </c>
    </row>
    <row r="66" spans="1:7" s="8" customFormat="1" ht="18.75" customHeight="1">
      <c r="A66" s="70" t="s">
        <v>95</v>
      </c>
      <c r="B66" s="63" t="s">
        <v>45</v>
      </c>
      <c r="C66" s="57">
        <v>1.9</v>
      </c>
      <c r="D66" s="46">
        <v>8.76</v>
      </c>
      <c r="E66" s="46">
        <v>8.76</v>
      </c>
      <c r="F66" s="50">
        <f t="shared" si="4"/>
        <v>0</v>
      </c>
      <c r="G66" s="47">
        <f>E66/D66*100</f>
        <v>100</v>
      </c>
    </row>
    <row r="67" spans="1:7" s="8" customFormat="1" ht="25.5" hidden="1">
      <c r="A67" s="70" t="s">
        <v>98</v>
      </c>
      <c r="B67" s="63" t="s">
        <v>76</v>
      </c>
      <c r="C67" s="57"/>
      <c r="D67" s="46"/>
      <c r="E67" s="46"/>
      <c r="F67" s="50">
        <f t="shared" si="4"/>
        <v>0</v>
      </c>
      <c r="G67" s="47">
        <f aca="true" t="shared" si="7" ref="G67:G73">IF(D67=0,0,E67/D67*100)</f>
        <v>0</v>
      </c>
    </row>
    <row r="68" spans="1:7" s="8" customFormat="1" ht="21.75" customHeight="1">
      <c r="A68" s="70" t="s">
        <v>102</v>
      </c>
      <c r="B68" s="63" t="s">
        <v>83</v>
      </c>
      <c r="C68" s="57">
        <v>0</v>
      </c>
      <c r="D68" s="46">
        <v>19</v>
      </c>
      <c r="E68" s="46">
        <v>19</v>
      </c>
      <c r="F68" s="50">
        <f t="shared" si="4"/>
        <v>0</v>
      </c>
      <c r="G68" s="47">
        <f t="shared" si="7"/>
        <v>100</v>
      </c>
    </row>
    <row r="69" spans="1:7" s="8" customFormat="1" ht="24" customHeight="1">
      <c r="A69" s="70" t="s">
        <v>114</v>
      </c>
      <c r="B69" s="63" t="s">
        <v>94</v>
      </c>
      <c r="C69" s="57">
        <v>4.3</v>
      </c>
      <c r="D69" s="46">
        <v>6.08</v>
      </c>
      <c r="E69" s="46">
        <v>6.08</v>
      </c>
      <c r="F69" s="50">
        <f t="shared" si="4"/>
        <v>0</v>
      </c>
      <c r="G69" s="47">
        <f t="shared" si="7"/>
        <v>100</v>
      </c>
    </row>
    <row r="70" spans="1:7" s="8" customFormat="1" ht="21.75" customHeight="1">
      <c r="A70" s="70" t="s">
        <v>124</v>
      </c>
      <c r="B70" s="63" t="s">
        <v>89</v>
      </c>
      <c r="C70" s="57">
        <v>0</v>
      </c>
      <c r="D70" s="46">
        <v>16.37</v>
      </c>
      <c r="E70" s="46">
        <v>16.37</v>
      </c>
      <c r="F70" s="50">
        <f t="shared" si="4"/>
        <v>0</v>
      </c>
      <c r="G70" s="47">
        <f t="shared" si="7"/>
        <v>100</v>
      </c>
    </row>
    <row r="71" spans="1:7" s="1" customFormat="1" ht="22.5" customHeight="1">
      <c r="A71" s="24" t="s">
        <v>20</v>
      </c>
      <c r="B71" s="65" t="s">
        <v>43</v>
      </c>
      <c r="C71" s="61">
        <v>85.9</v>
      </c>
      <c r="D71" s="52">
        <v>85.9</v>
      </c>
      <c r="E71" s="52">
        <v>85.9</v>
      </c>
      <c r="F71" s="58">
        <f t="shared" si="4"/>
        <v>0</v>
      </c>
      <c r="G71" s="47">
        <f t="shared" si="7"/>
        <v>100</v>
      </c>
    </row>
    <row r="72" spans="1:7" s="1" customFormat="1" ht="34.5" customHeight="1">
      <c r="A72" s="24" t="s">
        <v>27</v>
      </c>
      <c r="B72" s="65" t="s">
        <v>69</v>
      </c>
      <c r="C72" s="61">
        <f>C73+C74</f>
        <v>0</v>
      </c>
      <c r="D72" s="52">
        <f>D73+D74</f>
        <v>132.87</v>
      </c>
      <c r="E72" s="52">
        <f>E73+E74</f>
        <v>122.69</v>
      </c>
      <c r="F72" s="52">
        <f t="shared" si="4"/>
        <v>-10.180000000000007</v>
      </c>
      <c r="G72" s="47">
        <f t="shared" si="7"/>
        <v>92.33837585609994</v>
      </c>
    </row>
    <row r="73" spans="1:7" s="1" customFormat="1" ht="19.5" customHeight="1">
      <c r="A73" s="92" t="s">
        <v>62</v>
      </c>
      <c r="B73" s="93" t="s">
        <v>79</v>
      </c>
      <c r="C73" s="60">
        <v>0</v>
      </c>
      <c r="D73" s="102">
        <v>132.87</v>
      </c>
      <c r="E73" s="102">
        <v>122.69</v>
      </c>
      <c r="F73" s="102">
        <f t="shared" si="4"/>
        <v>-10.180000000000007</v>
      </c>
      <c r="G73" s="47">
        <f t="shared" si="7"/>
        <v>92.33837585609994</v>
      </c>
    </row>
    <row r="74" spans="1:7" s="1" customFormat="1" ht="27" customHeight="1" hidden="1">
      <c r="A74" s="92" t="s">
        <v>73</v>
      </c>
      <c r="B74" s="93" t="s">
        <v>78</v>
      </c>
      <c r="C74" s="60"/>
      <c r="D74" s="102"/>
      <c r="E74" s="102"/>
      <c r="F74" s="102">
        <f t="shared" si="4"/>
        <v>0</v>
      </c>
      <c r="G74" s="67">
        <v>0</v>
      </c>
    </row>
    <row r="75" spans="1:7" s="1" customFormat="1" ht="20.25" customHeight="1" hidden="1">
      <c r="A75" s="24" t="s">
        <v>25</v>
      </c>
      <c r="B75" s="65" t="s">
        <v>129</v>
      </c>
      <c r="C75" s="60"/>
      <c r="D75" s="102"/>
      <c r="E75" s="102"/>
      <c r="F75" s="102"/>
      <c r="G75" s="67"/>
    </row>
    <row r="76" spans="1:7" s="1" customFormat="1" ht="22.5" customHeight="1">
      <c r="A76" s="24" t="s">
        <v>25</v>
      </c>
      <c r="B76" s="65" t="s">
        <v>38</v>
      </c>
      <c r="C76" s="61">
        <f>C77+C78+C79</f>
        <v>88.59999999999997</v>
      </c>
      <c r="D76" s="52">
        <f>D77+D78+D79+D80+D81</f>
        <v>140.87</v>
      </c>
      <c r="E76" s="52">
        <f>E77+E78+E79+E80+E81</f>
        <v>124.45</v>
      </c>
      <c r="F76" s="52">
        <f t="shared" si="4"/>
        <v>-16.42</v>
      </c>
      <c r="G76" s="59">
        <f aca="true" t="shared" si="8" ref="G76:G84">E76/D76*100</f>
        <v>88.34386313622488</v>
      </c>
    </row>
    <row r="77" spans="1:7" s="8" customFormat="1" ht="2.25" customHeight="1" hidden="1">
      <c r="A77" s="71" t="s">
        <v>28</v>
      </c>
      <c r="B77" s="66" t="s">
        <v>39</v>
      </c>
      <c r="C77" s="61"/>
      <c r="D77" s="52"/>
      <c r="E77" s="52"/>
      <c r="F77" s="52">
        <f t="shared" si="4"/>
        <v>0</v>
      </c>
      <c r="G77" s="59">
        <f>IF(D77=0,0,E77/D77*100)</f>
        <v>0</v>
      </c>
    </row>
    <row r="78" spans="1:7" s="1" customFormat="1" ht="18.75" customHeight="1">
      <c r="A78" s="71" t="s">
        <v>29</v>
      </c>
      <c r="B78" s="66" t="s">
        <v>86</v>
      </c>
      <c r="C78" s="56">
        <v>88.59999999999997</v>
      </c>
      <c r="D78" s="48">
        <v>109.73</v>
      </c>
      <c r="E78" s="48">
        <v>94.47</v>
      </c>
      <c r="F78" s="48">
        <f t="shared" si="4"/>
        <v>-15.260000000000005</v>
      </c>
      <c r="G78" s="49">
        <f t="shared" si="8"/>
        <v>86.09313770163128</v>
      </c>
    </row>
    <row r="79" spans="1:7" s="1" customFormat="1" ht="25.5">
      <c r="A79" s="71" t="s">
        <v>103</v>
      </c>
      <c r="B79" s="66" t="s">
        <v>116</v>
      </c>
      <c r="C79" s="56">
        <v>0</v>
      </c>
      <c r="D79" s="48">
        <v>5</v>
      </c>
      <c r="E79" s="48">
        <v>4.94</v>
      </c>
      <c r="F79" s="48">
        <f t="shared" si="4"/>
        <v>-0.05999999999999961</v>
      </c>
      <c r="G79" s="49">
        <f>IF(D79=0,0,E79/D79*100)</f>
        <v>98.80000000000001</v>
      </c>
    </row>
    <row r="80" spans="1:7" s="1" customFormat="1" ht="25.5">
      <c r="A80" s="71" t="s">
        <v>120</v>
      </c>
      <c r="B80" s="66" t="s">
        <v>119</v>
      </c>
      <c r="C80" s="103">
        <v>0</v>
      </c>
      <c r="D80" s="48">
        <v>12</v>
      </c>
      <c r="E80" s="48">
        <v>10.9</v>
      </c>
      <c r="F80" s="48">
        <f t="shared" si="4"/>
        <v>-1.0999999999999996</v>
      </c>
      <c r="G80" s="49">
        <f>IF(D80=0,0,E80/D80*100)</f>
        <v>90.83333333333333</v>
      </c>
    </row>
    <row r="81" spans="1:7" s="1" customFormat="1" ht="17.25" customHeight="1">
      <c r="A81" s="71" t="s">
        <v>118</v>
      </c>
      <c r="B81" s="66" t="s">
        <v>40</v>
      </c>
      <c r="C81" s="103">
        <v>0</v>
      </c>
      <c r="D81" s="48">
        <v>14.14</v>
      </c>
      <c r="E81" s="48">
        <v>14.14</v>
      </c>
      <c r="F81" s="48">
        <f t="shared" si="4"/>
        <v>0</v>
      </c>
      <c r="G81" s="49">
        <f>IF(D81=0,0,E81/D81*100)</f>
        <v>100</v>
      </c>
    </row>
    <row r="82" spans="1:7" s="1" customFormat="1" ht="18" customHeight="1">
      <c r="A82" s="24" t="s">
        <v>26</v>
      </c>
      <c r="B82" s="65" t="s">
        <v>2</v>
      </c>
      <c r="C82" s="104">
        <f>C83+C84</f>
        <v>244.2</v>
      </c>
      <c r="D82" s="52">
        <f>D83+D84</f>
        <v>444.15999999999997</v>
      </c>
      <c r="E82" s="52">
        <f>E83+E84</f>
        <v>414.40999999999997</v>
      </c>
      <c r="F82" s="69">
        <f t="shared" si="4"/>
        <v>-29.75</v>
      </c>
      <c r="G82" s="59">
        <f t="shared" si="8"/>
        <v>93.30196325648414</v>
      </c>
    </row>
    <row r="83" spans="1:7" s="8" customFormat="1" ht="18.75" customHeight="1" hidden="1">
      <c r="A83" s="24" t="s">
        <v>41</v>
      </c>
      <c r="B83" s="65" t="s">
        <v>16</v>
      </c>
      <c r="C83" s="57"/>
      <c r="D83" s="46"/>
      <c r="E83" s="46">
        <v>0</v>
      </c>
      <c r="F83" s="46">
        <f t="shared" si="4"/>
        <v>0</v>
      </c>
      <c r="G83" s="59">
        <f>IF(D83=0,0,E83/D83*100)</f>
        <v>0</v>
      </c>
    </row>
    <row r="84" spans="1:7" s="8" customFormat="1" ht="21.75" customHeight="1">
      <c r="A84" s="24" t="s">
        <v>42</v>
      </c>
      <c r="B84" s="65" t="s">
        <v>18</v>
      </c>
      <c r="C84" s="57">
        <f>SUM(C85:C89)</f>
        <v>244.2</v>
      </c>
      <c r="D84" s="46">
        <f>SUM(D85:D89)</f>
        <v>444.15999999999997</v>
      </c>
      <c r="E84" s="46">
        <f>SUM(E85:E89)</f>
        <v>414.40999999999997</v>
      </c>
      <c r="F84" s="46">
        <f t="shared" si="4"/>
        <v>-29.75</v>
      </c>
      <c r="G84" s="55">
        <f t="shared" si="8"/>
        <v>93.30196325648414</v>
      </c>
    </row>
    <row r="85" spans="1:8" s="14" customFormat="1" ht="15.75" customHeight="1">
      <c r="A85" s="81"/>
      <c r="B85" s="83" t="s">
        <v>15</v>
      </c>
      <c r="C85" s="56">
        <v>129.2</v>
      </c>
      <c r="D85" s="48">
        <v>126</v>
      </c>
      <c r="E85" s="48">
        <v>96.25</v>
      </c>
      <c r="F85" s="48">
        <f t="shared" si="4"/>
        <v>-29.75</v>
      </c>
      <c r="G85" s="49">
        <f aca="true" t="shared" si="9" ref="G85:G96">IF(D85=0,0,E85/D85*100)</f>
        <v>76.38888888888889</v>
      </c>
      <c r="H85" s="22"/>
    </row>
    <row r="86" spans="1:7" s="14" customFormat="1" ht="20.25" customHeight="1">
      <c r="A86" s="81"/>
      <c r="B86" s="83" t="s">
        <v>17</v>
      </c>
      <c r="C86" s="103">
        <v>22</v>
      </c>
      <c r="D86" s="48">
        <v>0</v>
      </c>
      <c r="E86" s="51">
        <v>0</v>
      </c>
      <c r="F86" s="48">
        <f t="shared" si="4"/>
        <v>0</v>
      </c>
      <c r="G86" s="49">
        <f t="shared" si="9"/>
        <v>0</v>
      </c>
    </row>
    <row r="87" spans="1:7" s="14" customFormat="1" ht="15" customHeight="1">
      <c r="A87" s="81"/>
      <c r="B87" s="83" t="s">
        <v>44</v>
      </c>
      <c r="C87" s="103">
        <v>0</v>
      </c>
      <c r="D87" s="48">
        <v>54</v>
      </c>
      <c r="E87" s="51">
        <v>54</v>
      </c>
      <c r="F87" s="48">
        <f t="shared" si="4"/>
        <v>0</v>
      </c>
      <c r="G87" s="49">
        <f t="shared" si="9"/>
        <v>100</v>
      </c>
    </row>
    <row r="88" spans="1:7" s="14" customFormat="1" ht="20.25" customHeight="1">
      <c r="A88" s="81"/>
      <c r="B88" s="83" t="s">
        <v>14</v>
      </c>
      <c r="C88" s="56">
        <v>60</v>
      </c>
      <c r="D88" s="48">
        <v>64.16</v>
      </c>
      <c r="E88" s="48">
        <v>64.16</v>
      </c>
      <c r="F88" s="48">
        <f t="shared" si="4"/>
        <v>0</v>
      </c>
      <c r="G88" s="49">
        <f t="shared" si="9"/>
        <v>100</v>
      </c>
    </row>
    <row r="89" spans="1:7" s="14" customFormat="1" ht="18" customHeight="1" thickBot="1">
      <c r="A89" s="81"/>
      <c r="B89" s="83" t="s">
        <v>13</v>
      </c>
      <c r="C89" s="105">
        <v>33</v>
      </c>
      <c r="D89" s="106">
        <v>200</v>
      </c>
      <c r="E89" s="106">
        <v>200</v>
      </c>
      <c r="F89" s="106">
        <f t="shared" si="4"/>
        <v>0</v>
      </c>
      <c r="G89" s="107">
        <f t="shared" si="9"/>
        <v>100</v>
      </c>
    </row>
    <row r="90" spans="1:7" s="14" customFormat="1" ht="18" customHeight="1" hidden="1">
      <c r="A90" s="95"/>
      <c r="B90" s="64" t="s">
        <v>117</v>
      </c>
      <c r="C90" s="108"/>
      <c r="D90" s="106"/>
      <c r="E90" s="106"/>
      <c r="F90" s="106">
        <f t="shared" si="4"/>
        <v>0</v>
      </c>
      <c r="G90" s="107"/>
    </row>
    <row r="91" spans="1:7" s="14" customFormat="1" ht="29.25" customHeight="1" hidden="1">
      <c r="A91" s="24" t="s">
        <v>30</v>
      </c>
      <c r="B91" s="65" t="s">
        <v>99</v>
      </c>
      <c r="C91" s="103"/>
      <c r="D91" s="48"/>
      <c r="E91" s="48"/>
      <c r="F91" s="106">
        <f t="shared" si="4"/>
        <v>0</v>
      </c>
      <c r="G91" s="107">
        <f t="shared" si="9"/>
        <v>0</v>
      </c>
    </row>
    <row r="92" spans="1:7" s="5" customFormat="1" ht="30.75" customHeight="1" hidden="1">
      <c r="A92" s="24" t="s">
        <v>31</v>
      </c>
      <c r="B92" s="65" t="s">
        <v>80</v>
      </c>
      <c r="C92" s="38"/>
      <c r="D92" s="39"/>
      <c r="E92" s="39"/>
      <c r="F92" s="106">
        <f t="shared" si="4"/>
        <v>0</v>
      </c>
      <c r="G92" s="107">
        <f t="shared" si="9"/>
        <v>0</v>
      </c>
    </row>
    <row r="93" spans="1:7" s="5" customFormat="1" ht="13.5" hidden="1" thickBot="1">
      <c r="A93" s="24" t="s">
        <v>32</v>
      </c>
      <c r="B93" s="65" t="s">
        <v>77</v>
      </c>
      <c r="C93" s="34"/>
      <c r="D93" s="40"/>
      <c r="E93" s="40"/>
      <c r="F93" s="106">
        <f t="shared" si="4"/>
        <v>0</v>
      </c>
      <c r="G93" s="107">
        <f t="shared" si="9"/>
        <v>0</v>
      </c>
    </row>
    <row r="94" spans="1:7" s="5" customFormat="1" ht="13.5" hidden="1" thickBot="1">
      <c r="A94" s="24" t="s">
        <v>90</v>
      </c>
      <c r="B94" s="65" t="s">
        <v>92</v>
      </c>
      <c r="C94" s="34"/>
      <c r="D94" s="40"/>
      <c r="E94" s="40"/>
      <c r="F94" s="106">
        <f t="shared" si="4"/>
        <v>0</v>
      </c>
      <c r="G94" s="107">
        <f t="shared" si="9"/>
        <v>0</v>
      </c>
    </row>
    <row r="95" spans="1:7" s="5" customFormat="1" ht="13.5" hidden="1" thickBot="1">
      <c r="A95" s="76" t="s">
        <v>85</v>
      </c>
      <c r="B95" s="75" t="s">
        <v>126</v>
      </c>
      <c r="C95" s="118"/>
      <c r="D95" s="40"/>
      <c r="E95" s="40"/>
      <c r="F95" s="106"/>
      <c r="G95" s="107"/>
    </row>
    <row r="96" spans="1:7" s="5" customFormat="1" ht="13.5" hidden="1" thickBot="1">
      <c r="A96" s="72" t="s">
        <v>125</v>
      </c>
      <c r="B96" s="73" t="s">
        <v>100</v>
      </c>
      <c r="C96" s="109"/>
      <c r="D96" s="40"/>
      <c r="E96" s="40"/>
      <c r="F96" s="106">
        <f t="shared" si="4"/>
        <v>0</v>
      </c>
      <c r="G96" s="107">
        <f t="shared" si="9"/>
        <v>0</v>
      </c>
    </row>
    <row r="97" spans="1:7" s="7" customFormat="1" ht="24.75" customHeight="1" thickBot="1">
      <c r="A97" s="94"/>
      <c r="B97" s="79" t="s">
        <v>1</v>
      </c>
      <c r="C97" s="78">
        <f>C82+C71+C32+C72+C92+C93+C76+C94+C96+C91</f>
        <v>1489.4</v>
      </c>
      <c r="D97" s="110">
        <f>D82+D71+D32+D72+D92+D93+D76+D94+D96+D91</f>
        <v>2271.06</v>
      </c>
      <c r="E97" s="41">
        <f>E82+E71+E32+E72+E92+E93+E76+E94+E96+E91</f>
        <v>2177.7299999999996</v>
      </c>
      <c r="F97" s="33">
        <f t="shared" si="4"/>
        <v>-93.33000000000038</v>
      </c>
      <c r="G97" s="37">
        <f>E97/D97*100</f>
        <v>95.89046524530393</v>
      </c>
    </row>
  </sheetData>
  <sheetProtection/>
  <mergeCells count="11">
    <mergeCell ref="F5:F6"/>
    <mergeCell ref="B5:B6"/>
    <mergeCell ref="A7:G7"/>
    <mergeCell ref="A31:G31"/>
    <mergeCell ref="G5:G6"/>
    <mergeCell ref="A1:G1"/>
    <mergeCell ref="A2:G2"/>
    <mergeCell ref="C5:C6"/>
    <mergeCell ref="E5:E6"/>
    <mergeCell ref="A5:A6"/>
    <mergeCell ref="D5:D6"/>
  </mergeCells>
  <printOptions/>
  <pageMargins left="0.7874015748031497" right="0.3937007874015748" top="0.5905511811023623" bottom="0.3937007874015748" header="0" footer="0"/>
  <pageSetup fitToHeight="2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</cp:lastModifiedBy>
  <cp:lastPrinted>2020-01-09T14:30:48Z</cp:lastPrinted>
  <dcterms:created xsi:type="dcterms:W3CDTF">2002-03-11T10:22:12Z</dcterms:created>
  <dcterms:modified xsi:type="dcterms:W3CDTF">2020-01-27T09:01:45Z</dcterms:modified>
  <cp:category/>
  <cp:version/>
  <cp:contentType/>
  <cp:contentStatus/>
</cp:coreProperties>
</file>