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40" yWindow="65506" windowWidth="11520" windowHeight="9705" tabRatio="818" activeTab="0"/>
  </bookViews>
  <sheets>
    <sheet name="Б.Ел" sheetId="1" r:id="rId1"/>
  </sheets>
  <definedNames>
    <definedName name="APPT" localSheetId="0">'Б.Ел'!#REF!</definedName>
    <definedName name="FIO" localSheetId="0">'Б.Ел'!#REF!</definedName>
    <definedName name="SIGN" localSheetId="0">'Б.Ел'!#REF!</definedName>
    <definedName name="_xlnm.Print_Area" localSheetId="0">'Б.Ел'!$A$1:$H$96</definedName>
  </definedNames>
  <calcPr fullCalcOnLoad="1"/>
</workbook>
</file>

<file path=xl/sharedStrings.xml><?xml version="1.0" encoding="utf-8"?>
<sst xmlns="http://schemas.openxmlformats.org/spreadsheetml/2006/main" count="132" uniqueCount="128">
  <si>
    <t>Наименование показателя</t>
  </si>
  <si>
    <t>ИТОГО РАСХОДОВ</t>
  </si>
  <si>
    <t>ЖКХ всего в т.ч.</t>
  </si>
  <si>
    <t xml:space="preserve">РАСХОДЫ  </t>
  </si>
  <si>
    <t>Глава</t>
  </si>
  <si>
    <t>ЗАГС</t>
  </si>
  <si>
    <t>Исполком в т.ч.</t>
  </si>
  <si>
    <t>225 Работы, услуги по содержанию имущества</t>
  </si>
  <si>
    <t>226 Прочие работы, услуги</t>
  </si>
  <si>
    <t>221 Услуги связи</t>
  </si>
  <si>
    <t>212 Прочие выплаты</t>
  </si>
  <si>
    <t>Прочие мероприятия по благоустройству</t>
  </si>
  <si>
    <t>Содержание кладбищ</t>
  </si>
  <si>
    <t>Коммунальное хозяйство</t>
  </si>
  <si>
    <t xml:space="preserve">Техобслуживание уличного освещения </t>
  </si>
  <si>
    <t>Благоустройство всего в т.ч.</t>
  </si>
  <si>
    <t>1.</t>
  </si>
  <si>
    <t>2.</t>
  </si>
  <si>
    <t>1.1</t>
  </si>
  <si>
    <t>1.2</t>
  </si>
  <si>
    <t>1.3</t>
  </si>
  <si>
    <t>1.4</t>
  </si>
  <si>
    <t>4.</t>
  </si>
  <si>
    <t>5.</t>
  </si>
  <si>
    <t>3.</t>
  </si>
  <si>
    <t>6.</t>
  </si>
  <si>
    <t>7.</t>
  </si>
  <si>
    <t>8.</t>
  </si>
  <si>
    <t>222 Транспортные услуги</t>
  </si>
  <si>
    <t>223003 Оплата газа</t>
  </si>
  <si>
    <t>223004 Оплата воды</t>
  </si>
  <si>
    <t>223001 Оплата э/энергии</t>
  </si>
  <si>
    <t>310 Увеличение стоимости основных средств</t>
  </si>
  <si>
    <t>НАЦИОНАЛЬНАЯ ЭКОНОМИКА итого, в т.ч.:</t>
  </si>
  <si>
    <t>Водное хозяйство</t>
  </si>
  <si>
    <t>Другие вопросы в области национальной экономики</t>
  </si>
  <si>
    <t>5.1</t>
  </si>
  <si>
    <t>5.2</t>
  </si>
  <si>
    <t>НАЦИОНАЛЬНАЯ ОБОРОНА (Воинский учет)</t>
  </si>
  <si>
    <t>Озеленение</t>
  </si>
  <si>
    <t>1.5</t>
  </si>
  <si>
    <t>1.6</t>
  </si>
  <si>
    <t>ДОХОДЫ</t>
  </si>
  <si>
    <t xml:space="preserve">Собственные доходы итого: </t>
  </si>
  <si>
    <t>Единый сельхозналог</t>
  </si>
  <si>
    <t>Арендная плата за имущество</t>
  </si>
  <si>
    <t>Госпошлина</t>
  </si>
  <si>
    <t>Безвозмездные поступления итого:</t>
  </si>
  <si>
    <t>Дотация на выравнивание бюджетной обеспеченности</t>
  </si>
  <si>
    <t>Субвенция на ЗАГС</t>
  </si>
  <si>
    <t>Субвенция на воинский учет</t>
  </si>
  <si>
    <t>ВСЕГО ДОХОДЫ</t>
  </si>
  <si>
    <t>% исполнения</t>
  </si>
  <si>
    <t>ИНФОРМАЦИЯ</t>
  </si>
  <si>
    <t>ДЕФИЦИТ-ПРОФИЦИТ+</t>
  </si>
  <si>
    <t>3.1</t>
  </si>
  <si>
    <t>Остаток от исполнения</t>
  </si>
  <si>
    <t>Земельный налог юр.лиц</t>
  </si>
  <si>
    <t>Земельный налог физ.лиц</t>
  </si>
  <si>
    <t>Земельный налог:</t>
  </si>
  <si>
    <t>Межбюджетные трансферты для компенсации дополнительных расходов</t>
  </si>
  <si>
    <t>НАЦИОНАЛЬНАЯ БЕЗОПАСНОСТЬ И ПРАВООХРАНИТЕЛЬНАЯ ДЕЯТЕЛЬНОСТЬ</t>
  </si>
  <si>
    <t>ОБЩЕГОСУДАРСТВЕННЫЕ ВОПРОСЫ, всего в т.ч.</t>
  </si>
  <si>
    <t>Налог на имущество физических лиц</t>
  </si>
  <si>
    <t>Налог на доходы физических лиц</t>
  </si>
  <si>
    <t>3.2</t>
  </si>
  <si>
    <t>Средства от самообложения граждан</t>
  </si>
  <si>
    <t>1.7</t>
  </si>
  <si>
    <t>Прочие выплаты по обязательствам государства(исполнение судебных актов)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</si>
  <si>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</si>
  <si>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</si>
  <si>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</si>
  <si>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Прочие неналоговые доходы</t>
  </si>
  <si>
    <t>Доходы от оказания платных услуг</t>
  </si>
  <si>
    <t>Межбюджетные трансферты по соглашениям</t>
  </si>
  <si>
    <t>№ п/п</t>
  </si>
  <si>
    <t>10.</t>
  </si>
  <si>
    <t>Дорожное хозяйство</t>
  </si>
  <si>
    <t>1.8</t>
  </si>
  <si>
    <t>Выполнение других обязательств государства</t>
  </si>
  <si>
    <t>9.</t>
  </si>
  <si>
    <t>тыс. рублей</t>
  </si>
  <si>
    <t>Отрицательные трансферты</t>
  </si>
  <si>
    <t>Диспансеризация муниципальных служащих</t>
  </si>
  <si>
    <t>1.9</t>
  </si>
  <si>
    <t>Выборы</t>
  </si>
  <si>
    <t>Референдум</t>
  </si>
  <si>
    <t>1.10</t>
  </si>
  <si>
    <t>КУЛЬТУРА И КИНЕМАТОГРАФИЯ (межбюджетные трансферты в район)</t>
  </si>
  <si>
    <t>Межбюджетные трансферты в район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</si>
  <si>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</si>
  <si>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1.11</t>
  </si>
  <si>
    <t>Прочие доходы (невыясненные)</t>
  </si>
  <si>
    <t>343 ГСМ</t>
  </si>
  <si>
    <t>227 ОСАГО</t>
  </si>
  <si>
    <t>291 Прочие расходы</t>
  </si>
  <si>
    <t>Доходы от реализации имущества</t>
  </si>
  <si>
    <t>292 Штрафы за нарушение законодательства о налогах и сборах, законодательства о страховых взносах</t>
  </si>
  <si>
    <t>1.12</t>
  </si>
  <si>
    <t>Программа "Развитие субъектов малого и среднего предпринимателсьтва"</t>
  </si>
  <si>
    <t>Программа комплексного развития транспортной инфраструктуры</t>
  </si>
  <si>
    <t>Утилизация и содержание мест захоронений ТБО</t>
  </si>
  <si>
    <t>4.5</t>
  </si>
  <si>
    <t>Программа по использованию и охране земель на территории поселения</t>
  </si>
  <si>
    <t>266 Социальные пособия и компенсации персоналу в денежной форме</t>
  </si>
  <si>
    <t>Невыясненные поступления</t>
  </si>
  <si>
    <t>Штрафы</t>
  </si>
  <si>
    <t>296 Иные выплаты текущего характера физическим лицам</t>
  </si>
  <si>
    <t>Страхование муниципальных служащих</t>
  </si>
  <si>
    <t>1.13</t>
  </si>
  <si>
    <t>11.</t>
  </si>
  <si>
    <t>Возврат налога на имущество в район</t>
  </si>
  <si>
    <t>223099 Прочие коммунальные услуги</t>
  </si>
  <si>
    <t>228 Услуги, работы для целей капитальных вложений</t>
  </si>
  <si>
    <t>346,349 Увеличение стоимости мат. запасов</t>
  </si>
  <si>
    <t>211,213 Оплата труда и начисления на выплаты</t>
  </si>
  <si>
    <t>в т.ч. 226001 Подписка</t>
  </si>
  <si>
    <t>Уличное освещение (223001)</t>
  </si>
  <si>
    <t>Утверждённый план на 2020г.</t>
  </si>
  <si>
    <t>Уточненный план на 2020г.</t>
  </si>
  <si>
    <t>Налог на имущество 291014</t>
  </si>
  <si>
    <t>Земельный налог 291001</t>
  </si>
  <si>
    <t>по доходам и расходам бюджета  Большееловского СП за 2020 год</t>
  </si>
  <si>
    <t>Сельское хозяйство и рыболовство</t>
  </si>
  <si>
    <t>Прочие доходы</t>
  </si>
  <si>
    <t>Прогноз на 2021г.</t>
  </si>
  <si>
    <t xml:space="preserve">СОЦИАЛЬНАЯ ПОЛИТИКА </t>
  </si>
  <si>
    <t>Исполнено на 31.12.2020г.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</si>
</sst>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  <numFmt numFmtId="182" formatCode="#,##0.0000"/>
    <numFmt numFmtId="183" formatCode="0.00000"/>
    <numFmt numFmtId="184" formatCode="#,##0.00000"/>
    <numFmt numFmtId="185" formatCode="0.000000"/>
    <numFmt numFmtId="186" formatCode="0.0000000"/>
    <numFmt numFmtId="187" formatCode="#,##0.000000"/>
    <numFmt numFmtId="188" formatCode="#,##0.0000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MS Sans Serif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Border="1" applyAlignment="1">
      <alignment/>
    </xf>
    <xf numFmtId="172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173" fontId="2" fillId="0" borderId="22" xfId="0" applyNumberFormat="1" applyFont="1" applyFill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 wrapText="1"/>
    </xf>
    <xf numFmtId="173" fontId="5" fillId="0" borderId="21" xfId="0" applyNumberFormat="1" applyFont="1" applyFill="1" applyBorder="1" applyAlignment="1">
      <alignment horizontal="center" vertical="center" wrapText="1"/>
    </xf>
    <xf numFmtId="173" fontId="5" fillId="0" borderId="24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2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33" borderId="12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center" vertical="center" wrapText="1"/>
    </xf>
    <xf numFmtId="173" fontId="6" fillId="33" borderId="12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173" fontId="0" fillId="33" borderId="12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2" fillId="33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3"/>
    </xf>
    <xf numFmtId="0" fontId="5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 indent="1"/>
    </xf>
    <xf numFmtId="173" fontId="5" fillId="0" borderId="35" xfId="0" applyNumberFormat="1" applyFont="1" applyFill="1" applyBorder="1" applyAlignment="1">
      <alignment horizontal="center" vertical="center" wrapText="1"/>
    </xf>
    <xf numFmtId="172" fontId="5" fillId="0" borderId="36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5" fillId="33" borderId="22" xfId="0" applyNumberFormat="1" applyFont="1" applyFill="1" applyBorder="1" applyAlignment="1">
      <alignment horizontal="center" vertical="center" wrapText="1"/>
    </xf>
    <xf numFmtId="173" fontId="5" fillId="33" borderId="37" xfId="0" applyNumberFormat="1" applyFont="1" applyFill="1" applyBorder="1" applyAlignment="1">
      <alignment horizontal="center" vertical="center" wrapText="1"/>
    </xf>
    <xf numFmtId="173" fontId="5" fillId="33" borderId="38" xfId="0" applyNumberFormat="1" applyFont="1" applyFill="1" applyBorder="1" applyAlignment="1">
      <alignment horizontal="center" vertical="center" wrapText="1"/>
    </xf>
    <xf numFmtId="173" fontId="6" fillId="33" borderId="22" xfId="0" applyNumberFormat="1" applyFont="1" applyFill="1" applyBorder="1" applyAlignment="1">
      <alignment horizontal="center" vertical="center" wrapText="1"/>
    </xf>
    <xf numFmtId="173" fontId="6" fillId="33" borderId="37" xfId="0" applyNumberFormat="1" applyFont="1" applyFill="1" applyBorder="1" applyAlignment="1">
      <alignment horizontal="center" vertical="center" wrapText="1"/>
    </xf>
    <xf numFmtId="173" fontId="5" fillId="0" borderId="27" xfId="0" applyNumberFormat="1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/>
    </xf>
    <xf numFmtId="173" fontId="6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wrapText="1"/>
    </xf>
    <xf numFmtId="172" fontId="0" fillId="33" borderId="12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40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2" fillId="0" borderId="41" xfId="0" applyNumberFormat="1" applyFont="1" applyFill="1" applyBorder="1" applyAlignment="1">
      <alignment horizontal="center" vertical="center"/>
    </xf>
    <xf numFmtId="173" fontId="2" fillId="0" borderId="33" xfId="0" applyNumberFormat="1" applyFont="1" applyFill="1" applyBorder="1" applyAlignment="1">
      <alignment horizontal="center" vertical="center" wrapText="1"/>
    </xf>
    <xf numFmtId="173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173" fontId="2" fillId="0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wrapText="1"/>
    </xf>
    <xf numFmtId="173" fontId="2" fillId="0" borderId="14" xfId="0" applyNumberFormat="1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173" fontId="2" fillId="0" borderId="45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46" xfId="0" applyNumberFormat="1" applyFont="1" applyFill="1" applyBorder="1" applyAlignment="1">
      <alignment horizontal="center" vertical="center" wrapText="1"/>
    </xf>
    <xf numFmtId="173" fontId="2" fillId="0" borderId="37" xfId="0" applyNumberFormat="1" applyFont="1" applyFill="1" applyBorder="1" applyAlignment="1">
      <alignment horizontal="center" vertical="center"/>
    </xf>
    <xf numFmtId="173" fontId="0" fillId="33" borderId="12" xfId="0" applyNumberFormat="1" applyFont="1" applyFill="1" applyBorder="1" applyAlignment="1">
      <alignment horizontal="center" vertical="center"/>
    </xf>
    <xf numFmtId="173" fontId="2" fillId="0" borderId="47" xfId="0" applyNumberFormat="1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3" fontId="5" fillId="0" borderId="15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outlinePr summaryBelow="0"/>
  </sheetPr>
  <dimension ref="A1:I103"/>
  <sheetViews>
    <sheetView showGridLines="0" tabSelected="1" view="pageBreakPreview" zoomScale="75" zoomScaleNormal="82" zoomScaleSheetLayoutView="75" zoomScalePageLayoutView="0" workbookViewId="0" topLeftCell="A1">
      <selection activeCell="F96" sqref="F96"/>
    </sheetView>
  </sheetViews>
  <sheetFormatPr defaultColWidth="9.140625" defaultRowHeight="12.75" customHeight="1"/>
  <cols>
    <col min="1" max="1" width="5.421875" style="3" customWidth="1"/>
    <col min="2" max="2" width="54.7109375" style="4" customWidth="1"/>
    <col min="3" max="3" width="14.8515625" style="24" customWidth="1"/>
    <col min="4" max="5" width="14.28125" style="24" customWidth="1"/>
    <col min="6" max="6" width="12.7109375" style="24" customWidth="1"/>
    <col min="7" max="7" width="12.28125" style="24" customWidth="1"/>
    <col min="8" max="8" width="14.7109375" style="3" customWidth="1"/>
    <col min="9" max="16384" width="9.140625" style="3" customWidth="1"/>
  </cols>
  <sheetData>
    <row r="1" spans="1:9" ht="20.25" customHeight="1">
      <c r="A1" s="142" t="s">
        <v>53</v>
      </c>
      <c r="B1" s="142"/>
      <c r="C1" s="142"/>
      <c r="D1" s="142"/>
      <c r="E1" s="142"/>
      <c r="F1" s="142"/>
      <c r="G1" s="142"/>
      <c r="H1" s="21"/>
      <c r="I1" s="21"/>
    </row>
    <row r="2" spans="1:9" ht="16.5" customHeight="1">
      <c r="A2" s="142" t="s">
        <v>122</v>
      </c>
      <c r="B2" s="142"/>
      <c r="C2" s="142"/>
      <c r="D2" s="142"/>
      <c r="E2" s="142"/>
      <c r="F2" s="142"/>
      <c r="G2" s="142"/>
      <c r="H2" s="21"/>
      <c r="I2" s="21"/>
    </row>
    <row r="3" spans="1:9" ht="15" customHeight="1">
      <c r="A3" s="21"/>
      <c r="B3" s="107"/>
      <c r="C3" s="16"/>
      <c r="D3" s="16"/>
      <c r="E3" s="16"/>
      <c r="F3" s="16"/>
      <c r="G3" s="16"/>
      <c r="H3" s="21"/>
      <c r="I3" s="21"/>
    </row>
    <row r="4" spans="1:9" ht="19.5" customHeight="1" thickBot="1">
      <c r="A4" s="21"/>
      <c r="B4" s="22"/>
      <c r="C4" s="16"/>
      <c r="D4" s="16"/>
      <c r="E4" s="16"/>
      <c r="F4" s="16"/>
      <c r="H4" s="16" t="s">
        <v>81</v>
      </c>
      <c r="I4" s="21"/>
    </row>
    <row r="5" spans="1:9" s="2" customFormat="1" ht="26.25" customHeight="1">
      <c r="A5" s="145" t="s">
        <v>75</v>
      </c>
      <c r="B5" s="138" t="s">
        <v>0</v>
      </c>
      <c r="C5" s="143" t="s">
        <v>118</v>
      </c>
      <c r="D5" s="136" t="s">
        <v>119</v>
      </c>
      <c r="E5" s="136" t="s">
        <v>127</v>
      </c>
      <c r="F5" s="136" t="s">
        <v>56</v>
      </c>
      <c r="G5" s="140" t="s">
        <v>52</v>
      </c>
      <c r="H5" s="140" t="s">
        <v>125</v>
      </c>
      <c r="I5" s="19"/>
    </row>
    <row r="6" spans="1:9" s="2" customFormat="1" ht="26.25" customHeight="1" thickBot="1">
      <c r="A6" s="146"/>
      <c r="B6" s="139"/>
      <c r="C6" s="144"/>
      <c r="D6" s="137"/>
      <c r="E6" s="137"/>
      <c r="F6" s="137"/>
      <c r="G6" s="141"/>
      <c r="H6" s="141"/>
      <c r="I6" s="19"/>
    </row>
    <row r="7" spans="1:9" s="2" customFormat="1" ht="15.75" customHeight="1" thickBot="1">
      <c r="A7" s="147" t="s">
        <v>42</v>
      </c>
      <c r="B7" s="148"/>
      <c r="C7" s="148"/>
      <c r="D7" s="148"/>
      <c r="E7" s="148"/>
      <c r="F7" s="148"/>
      <c r="G7" s="148"/>
      <c r="H7" s="149"/>
      <c r="I7" s="19"/>
    </row>
    <row r="8" spans="1:9" s="2" customFormat="1" ht="15">
      <c r="A8" s="81" t="s">
        <v>16</v>
      </c>
      <c r="B8" s="123" t="s">
        <v>43</v>
      </c>
      <c r="C8" s="127">
        <f>SUM(C9:C24)-C13-C14</f>
        <v>184.89999999999998</v>
      </c>
      <c r="D8" s="28">
        <f>SUM(D9:D24)-D13-D14</f>
        <v>226.39999999999998</v>
      </c>
      <c r="E8" s="28">
        <f>SUM(E9:E24)-E13-E14</f>
        <v>221.99000000000007</v>
      </c>
      <c r="F8" s="129">
        <f>SUM(F9:F24)-F13-F14</f>
        <v>-4.409999999999997</v>
      </c>
      <c r="G8" s="20">
        <f aca="true" t="shared" si="0" ref="G8:G17">IF(D8=0,0,E8/D8*100)</f>
        <v>98.0521201413428</v>
      </c>
      <c r="H8" s="114">
        <f>SUM(H9:H24)-H13-H14</f>
        <v>171</v>
      </c>
      <c r="I8" s="19"/>
    </row>
    <row r="9" spans="1:9" s="2" customFormat="1" ht="15">
      <c r="A9" s="82"/>
      <c r="B9" s="73" t="s">
        <v>64</v>
      </c>
      <c r="C9" s="15">
        <v>13</v>
      </c>
      <c r="D9" s="9">
        <v>13</v>
      </c>
      <c r="E9" s="9">
        <v>15.8</v>
      </c>
      <c r="F9" s="30">
        <f>E9-D9</f>
        <v>2.8000000000000007</v>
      </c>
      <c r="G9" s="27">
        <f t="shared" si="0"/>
        <v>121.53846153846155</v>
      </c>
      <c r="H9" s="12">
        <v>14</v>
      </c>
      <c r="I9" s="19"/>
    </row>
    <row r="10" spans="1:9" s="2" customFormat="1" ht="13.5" customHeight="1" hidden="1">
      <c r="A10" s="82"/>
      <c r="B10" s="74" t="s">
        <v>44</v>
      </c>
      <c r="C10" s="15">
        <v>0</v>
      </c>
      <c r="D10" s="9">
        <v>0</v>
      </c>
      <c r="E10" s="9">
        <v>0</v>
      </c>
      <c r="F10" s="30">
        <f aca="true" t="shared" si="1" ref="F10:F24">E10-D10</f>
        <v>0</v>
      </c>
      <c r="G10" s="12">
        <f t="shared" si="0"/>
        <v>0</v>
      </c>
      <c r="H10" s="12"/>
      <c r="I10" s="19"/>
    </row>
    <row r="11" spans="1:9" s="2" customFormat="1" ht="15">
      <c r="A11" s="82"/>
      <c r="B11" s="74" t="s">
        <v>63</v>
      </c>
      <c r="C11" s="15">
        <v>23</v>
      </c>
      <c r="D11" s="9">
        <v>23</v>
      </c>
      <c r="E11" s="9">
        <v>25.06</v>
      </c>
      <c r="F11" s="30">
        <f t="shared" si="1"/>
        <v>2.0599999999999987</v>
      </c>
      <c r="G11" s="27">
        <f t="shared" si="0"/>
        <v>108.95652173913042</v>
      </c>
      <c r="H11" s="12">
        <v>23</v>
      </c>
      <c r="I11" s="19"/>
    </row>
    <row r="12" spans="1:9" s="2" customFormat="1" ht="15">
      <c r="A12" s="82"/>
      <c r="B12" s="74" t="s">
        <v>59</v>
      </c>
      <c r="C12" s="15">
        <f>C13+C14</f>
        <v>147.9</v>
      </c>
      <c r="D12" s="9">
        <f>D13+D14</f>
        <v>147.9</v>
      </c>
      <c r="E12" s="9">
        <f>E13+E14</f>
        <v>135.49</v>
      </c>
      <c r="F12" s="30">
        <f>E12-D12</f>
        <v>-12.409999999999997</v>
      </c>
      <c r="G12" s="27">
        <f t="shared" si="0"/>
        <v>91.60919540229885</v>
      </c>
      <c r="H12" s="12">
        <f>H13+H14</f>
        <v>133</v>
      </c>
      <c r="I12" s="19"/>
    </row>
    <row r="13" spans="1:9" s="14" customFormat="1" ht="14.25" customHeight="1">
      <c r="A13" s="82"/>
      <c r="B13" s="75" t="s">
        <v>57</v>
      </c>
      <c r="C13" s="15">
        <v>44.900000000000006</v>
      </c>
      <c r="D13" s="9">
        <v>44.900000000000006</v>
      </c>
      <c r="E13" s="9">
        <v>30.94</v>
      </c>
      <c r="F13" s="30">
        <f t="shared" si="1"/>
        <v>-13.960000000000004</v>
      </c>
      <c r="G13" s="27">
        <f t="shared" si="0"/>
        <v>68.9086859688196</v>
      </c>
      <c r="H13" s="12">
        <v>30</v>
      </c>
      <c r="I13" s="108"/>
    </row>
    <row r="14" spans="1:9" s="14" customFormat="1" ht="19.5" customHeight="1">
      <c r="A14" s="82"/>
      <c r="B14" s="75" t="s">
        <v>58</v>
      </c>
      <c r="C14" s="15">
        <v>103</v>
      </c>
      <c r="D14" s="9">
        <v>103</v>
      </c>
      <c r="E14" s="9">
        <v>104.55</v>
      </c>
      <c r="F14" s="30">
        <f t="shared" si="1"/>
        <v>1.5499999999999972</v>
      </c>
      <c r="G14" s="27">
        <f t="shared" si="0"/>
        <v>101.50485436893204</v>
      </c>
      <c r="H14" s="12">
        <v>103</v>
      </c>
      <c r="I14" s="108"/>
    </row>
    <row r="15" spans="1:9" s="2" customFormat="1" ht="15" customHeight="1" hidden="1">
      <c r="A15" s="82"/>
      <c r="B15" s="74" t="s">
        <v>45</v>
      </c>
      <c r="C15" s="15">
        <v>0</v>
      </c>
      <c r="D15" s="9">
        <v>0</v>
      </c>
      <c r="E15" s="9">
        <v>0</v>
      </c>
      <c r="F15" s="30">
        <f t="shared" si="1"/>
        <v>0</v>
      </c>
      <c r="G15" s="12">
        <f t="shared" si="0"/>
        <v>0</v>
      </c>
      <c r="H15" s="12">
        <v>0</v>
      </c>
      <c r="I15" s="19"/>
    </row>
    <row r="16" spans="1:9" s="2" customFormat="1" ht="15" customHeight="1" hidden="1">
      <c r="A16" s="82"/>
      <c r="B16" s="74" t="s">
        <v>96</v>
      </c>
      <c r="C16" s="15">
        <v>0</v>
      </c>
      <c r="D16" s="9">
        <v>0</v>
      </c>
      <c r="E16" s="9">
        <v>0</v>
      </c>
      <c r="F16" s="30">
        <f t="shared" si="1"/>
        <v>0</v>
      </c>
      <c r="G16" s="12">
        <f t="shared" si="0"/>
        <v>0</v>
      </c>
      <c r="H16" s="12">
        <v>0</v>
      </c>
      <c r="I16" s="19"/>
    </row>
    <row r="17" spans="1:9" s="2" customFormat="1" ht="18" customHeight="1">
      <c r="A17" s="82"/>
      <c r="B17" s="74" t="s">
        <v>46</v>
      </c>
      <c r="C17" s="15">
        <v>1</v>
      </c>
      <c r="D17" s="9">
        <v>1</v>
      </c>
      <c r="E17" s="9">
        <v>1.1</v>
      </c>
      <c r="F17" s="30">
        <f t="shared" si="1"/>
        <v>0.10000000000000009</v>
      </c>
      <c r="G17" s="12">
        <f t="shared" si="0"/>
        <v>110.00000000000001</v>
      </c>
      <c r="H17" s="12">
        <v>1</v>
      </c>
      <c r="I17" s="19"/>
    </row>
    <row r="18" spans="1:9" s="26" customFormat="1" ht="18" customHeight="1" hidden="1">
      <c r="A18" s="82"/>
      <c r="B18" s="73" t="s">
        <v>73</v>
      </c>
      <c r="C18" s="15">
        <v>0</v>
      </c>
      <c r="D18" s="9">
        <v>0</v>
      </c>
      <c r="E18" s="9">
        <v>0</v>
      </c>
      <c r="F18" s="30">
        <f t="shared" si="1"/>
        <v>0</v>
      </c>
      <c r="G18" s="12">
        <f aca="true" t="shared" si="2" ref="G18:G25">IF(D18=0,0,E18/D18*100)</f>
        <v>0</v>
      </c>
      <c r="H18" s="12">
        <v>0</v>
      </c>
      <c r="I18" s="109"/>
    </row>
    <row r="19" spans="1:9" s="26" customFormat="1" ht="18.75" customHeight="1" hidden="1">
      <c r="A19" s="82"/>
      <c r="B19" s="74" t="s">
        <v>72</v>
      </c>
      <c r="C19" s="15">
        <v>0</v>
      </c>
      <c r="D19" s="9">
        <v>0</v>
      </c>
      <c r="E19" s="9">
        <v>0</v>
      </c>
      <c r="F19" s="30">
        <f t="shared" si="1"/>
        <v>0</v>
      </c>
      <c r="G19" s="12">
        <f t="shared" si="2"/>
        <v>0</v>
      </c>
      <c r="H19" s="12">
        <v>0</v>
      </c>
      <c r="I19" s="109"/>
    </row>
    <row r="20" spans="1:9" s="26" customFormat="1" ht="21" customHeight="1" hidden="1">
      <c r="A20" s="82"/>
      <c r="B20" s="74" t="s">
        <v>106</v>
      </c>
      <c r="C20" s="15">
        <v>0</v>
      </c>
      <c r="D20" s="9">
        <v>0</v>
      </c>
      <c r="E20" s="9">
        <v>0</v>
      </c>
      <c r="F20" s="30">
        <f t="shared" si="1"/>
        <v>0</v>
      </c>
      <c r="G20" s="12">
        <f t="shared" si="2"/>
        <v>0</v>
      </c>
      <c r="H20" s="12">
        <v>0</v>
      </c>
      <c r="I20" s="109"/>
    </row>
    <row r="21" spans="1:9" s="26" customFormat="1" ht="23.25" customHeight="1" hidden="1">
      <c r="A21" s="82"/>
      <c r="B21" s="73" t="s">
        <v>105</v>
      </c>
      <c r="C21" s="15">
        <v>0</v>
      </c>
      <c r="D21" s="9">
        <v>0</v>
      </c>
      <c r="E21" s="9">
        <v>0</v>
      </c>
      <c r="F21" s="30">
        <f t="shared" si="1"/>
        <v>0</v>
      </c>
      <c r="G21" s="12">
        <f t="shared" si="2"/>
        <v>0</v>
      </c>
      <c r="H21" s="12">
        <v>0</v>
      </c>
      <c r="I21" s="109"/>
    </row>
    <row r="22" spans="1:9" s="26" customFormat="1" ht="18.75" customHeight="1">
      <c r="A22" s="82"/>
      <c r="B22" s="74" t="s">
        <v>66</v>
      </c>
      <c r="C22" s="15">
        <v>0</v>
      </c>
      <c r="D22" s="9">
        <v>41.5</v>
      </c>
      <c r="E22" s="9">
        <v>41.54</v>
      </c>
      <c r="F22" s="30">
        <f t="shared" si="1"/>
        <v>0.03999999999999915</v>
      </c>
      <c r="G22" s="12">
        <f t="shared" si="2"/>
        <v>100.09638554216866</v>
      </c>
      <c r="H22" s="12"/>
      <c r="I22" s="109"/>
    </row>
    <row r="23" spans="1:9" s="26" customFormat="1" ht="24.75" customHeight="1">
      <c r="A23" s="82"/>
      <c r="B23" s="74" t="s">
        <v>124</v>
      </c>
      <c r="C23" s="15">
        <v>0</v>
      </c>
      <c r="D23" s="9">
        <v>0</v>
      </c>
      <c r="E23" s="9">
        <v>3</v>
      </c>
      <c r="F23" s="30">
        <f>E23-D23</f>
        <v>3</v>
      </c>
      <c r="G23" s="12">
        <f>IF(D23=0,0,E23/D23*100)</f>
        <v>0</v>
      </c>
      <c r="H23" s="12"/>
      <c r="I23" s="109"/>
    </row>
    <row r="24" spans="1:9" s="26" customFormat="1" ht="24.75" customHeight="1" hidden="1">
      <c r="A24" s="82"/>
      <c r="B24" s="74" t="s">
        <v>92</v>
      </c>
      <c r="C24" s="15">
        <v>0</v>
      </c>
      <c r="D24" s="9">
        <v>0</v>
      </c>
      <c r="E24" s="9">
        <v>0</v>
      </c>
      <c r="F24" s="30">
        <f t="shared" si="1"/>
        <v>0</v>
      </c>
      <c r="G24" s="12">
        <f t="shared" si="2"/>
        <v>0</v>
      </c>
      <c r="H24" s="12">
        <v>0</v>
      </c>
      <c r="I24" s="109"/>
    </row>
    <row r="25" spans="1:9" s="26" customFormat="1" ht="19.5" customHeight="1">
      <c r="A25" s="25" t="s">
        <v>17</v>
      </c>
      <c r="B25" s="77" t="s">
        <v>47</v>
      </c>
      <c r="C25" s="36">
        <f>SUM(C26:C30)</f>
        <v>1372.1</v>
      </c>
      <c r="D25" s="37">
        <f>SUM(D26:D30)</f>
        <v>2042.98</v>
      </c>
      <c r="E25" s="37">
        <f>SUM(E26:E30)</f>
        <v>2032.8</v>
      </c>
      <c r="F25" s="37">
        <f>SUM(F26:F30)</f>
        <v>-10.18</v>
      </c>
      <c r="G25" s="11">
        <f t="shared" si="2"/>
        <v>99.50170828887214</v>
      </c>
      <c r="H25" s="38">
        <f>SUM(H26:H30)</f>
        <v>1408</v>
      </c>
      <c r="I25" s="109"/>
    </row>
    <row r="26" spans="1:9" s="17" customFormat="1" ht="30" customHeight="1">
      <c r="A26" s="84"/>
      <c r="B26" s="74" t="s">
        <v>48</v>
      </c>
      <c r="C26" s="40">
        <v>1280</v>
      </c>
      <c r="D26" s="39">
        <v>1280.11</v>
      </c>
      <c r="E26" s="39">
        <v>1280.11</v>
      </c>
      <c r="F26" s="30">
        <f>E26-D26</f>
        <v>0</v>
      </c>
      <c r="G26" s="27">
        <f aca="true" t="shared" si="3" ref="G26:G31">IF(D26=0,0,E26/D26*100)</f>
        <v>100</v>
      </c>
      <c r="H26" s="34">
        <v>1308</v>
      </c>
      <c r="I26" s="110"/>
    </row>
    <row r="27" spans="1:9" s="17" customFormat="1" ht="13.5" customHeight="1" hidden="1">
      <c r="A27" s="84"/>
      <c r="B27" s="74" t="s">
        <v>49</v>
      </c>
      <c r="C27" s="32">
        <v>0</v>
      </c>
      <c r="D27" s="8">
        <v>0</v>
      </c>
      <c r="E27" s="39">
        <v>0</v>
      </c>
      <c r="F27" s="30">
        <f>E27-D27</f>
        <v>0</v>
      </c>
      <c r="G27" s="27">
        <f t="shared" si="3"/>
        <v>0</v>
      </c>
      <c r="H27" s="27">
        <v>0</v>
      </c>
      <c r="I27" s="110"/>
    </row>
    <row r="28" spans="1:9" s="17" customFormat="1" ht="15">
      <c r="A28" s="84"/>
      <c r="B28" s="74" t="s">
        <v>50</v>
      </c>
      <c r="C28" s="32">
        <v>92.10000000000001</v>
      </c>
      <c r="D28" s="8">
        <v>97.5</v>
      </c>
      <c r="E28" s="39">
        <v>97.5</v>
      </c>
      <c r="F28" s="30">
        <f>E28-D28</f>
        <v>0</v>
      </c>
      <c r="G28" s="27">
        <f t="shared" si="3"/>
        <v>100</v>
      </c>
      <c r="H28" s="27">
        <v>100</v>
      </c>
      <c r="I28" s="110"/>
    </row>
    <row r="29" spans="1:9" s="17" customFormat="1" ht="29.25" customHeight="1">
      <c r="A29" s="88"/>
      <c r="B29" s="78" t="s">
        <v>60</v>
      </c>
      <c r="C29" s="31">
        <v>0</v>
      </c>
      <c r="D29" s="30">
        <v>665.37</v>
      </c>
      <c r="E29" s="30">
        <v>665.37</v>
      </c>
      <c r="F29" s="30">
        <f>E29-D29</f>
        <v>0</v>
      </c>
      <c r="G29" s="27">
        <f t="shared" si="3"/>
        <v>100</v>
      </c>
      <c r="H29" s="35"/>
      <c r="I29" s="110"/>
    </row>
    <row r="30" spans="1:9" s="17" customFormat="1" ht="62.25" customHeight="1" thickBot="1">
      <c r="A30" s="89"/>
      <c r="B30" s="78" t="s">
        <v>90</v>
      </c>
      <c r="C30" s="91">
        <v>0</v>
      </c>
      <c r="D30" s="48">
        <v>0</v>
      </c>
      <c r="E30" s="48">
        <v>-10.18</v>
      </c>
      <c r="F30" s="48">
        <f>E30-D30</f>
        <v>-10.18</v>
      </c>
      <c r="G30" s="92">
        <f t="shared" si="3"/>
        <v>0</v>
      </c>
      <c r="H30" s="49"/>
      <c r="I30" s="110"/>
    </row>
    <row r="31" spans="1:9" s="2" customFormat="1" ht="20.25" customHeight="1" thickBot="1">
      <c r="A31" s="85"/>
      <c r="B31" s="79" t="s">
        <v>51</v>
      </c>
      <c r="C31" s="118">
        <f>C8+C25</f>
        <v>1557</v>
      </c>
      <c r="D31" s="47">
        <f>D8+D25</f>
        <v>2269.38</v>
      </c>
      <c r="E31" s="119">
        <f>E8+E25</f>
        <v>2254.79</v>
      </c>
      <c r="F31" s="47">
        <f>F25+F8</f>
        <v>-14.589999999999996</v>
      </c>
      <c r="G31" s="10">
        <f t="shared" si="3"/>
        <v>99.35709312675708</v>
      </c>
      <c r="H31" s="128">
        <f>H8+H25</f>
        <v>1579</v>
      </c>
      <c r="I31" s="19"/>
    </row>
    <row r="32" spans="1:8" s="18" customFormat="1" ht="15" customHeight="1" thickBot="1">
      <c r="A32" s="150" t="s">
        <v>3</v>
      </c>
      <c r="B32" s="151"/>
      <c r="C32" s="151"/>
      <c r="D32" s="151"/>
      <c r="E32" s="151"/>
      <c r="F32" s="151"/>
      <c r="G32" s="151"/>
      <c r="H32" s="152"/>
    </row>
    <row r="33" spans="1:8" s="1" customFormat="1" ht="35.25" customHeight="1">
      <c r="A33" s="120" t="s">
        <v>16</v>
      </c>
      <c r="B33" s="121" t="s">
        <v>62</v>
      </c>
      <c r="C33" s="122">
        <f>C34+C37+C58+C59+C60+C61+C62+C63+C64+C65+C66+C67+C68</f>
        <v>1126.9</v>
      </c>
      <c r="D33" s="116">
        <f>D34+D37+D58+D59+D60+D61+D62+D63+D64+D65+D66+D67+D68</f>
        <v>1596.9799999999998</v>
      </c>
      <c r="E33" s="116">
        <f>E34+E37+E58+E59+E60+E61+E62+E63+E64+E65+E66+E67+E68</f>
        <v>1586.7299999999998</v>
      </c>
      <c r="F33" s="116">
        <f>E33-D33</f>
        <v>-10.25</v>
      </c>
      <c r="G33" s="124">
        <f aca="true" t="shared" si="4" ref="G33:G95">IF(D33=0,0,E33/D33*100)</f>
        <v>99.3581635336698</v>
      </c>
      <c r="H33" s="124">
        <f>H34+H37+H58+H59+H60+H61+H62+H63+H64+H65+H66+H67+H68</f>
        <v>1135.8</v>
      </c>
    </row>
    <row r="34" spans="1:8" s="1" customFormat="1" ht="15" customHeight="1">
      <c r="A34" s="71" t="s">
        <v>18</v>
      </c>
      <c r="B34" s="62" t="s">
        <v>4</v>
      </c>
      <c r="C34" s="95">
        <f>C35+C36</f>
        <v>460.5</v>
      </c>
      <c r="D34" s="94">
        <f>D35+D36</f>
        <v>823.8</v>
      </c>
      <c r="E34" s="42">
        <f>E35+E36</f>
        <v>823.8</v>
      </c>
      <c r="F34" s="54">
        <f aca="true" t="shared" si="5" ref="F34:F95">E34-D34</f>
        <v>0</v>
      </c>
      <c r="G34" s="57">
        <f t="shared" si="4"/>
        <v>100</v>
      </c>
      <c r="H34" s="57">
        <f>H35+H36</f>
        <v>460.5</v>
      </c>
    </row>
    <row r="35" spans="1:8" s="1" customFormat="1" ht="15" customHeight="1">
      <c r="A35" s="72"/>
      <c r="B35" s="63" t="s">
        <v>115</v>
      </c>
      <c r="C35" s="40">
        <v>460.5</v>
      </c>
      <c r="D35" s="39">
        <v>819.3</v>
      </c>
      <c r="E35" s="30">
        <v>819.3</v>
      </c>
      <c r="F35" s="52">
        <f t="shared" si="5"/>
        <v>0</v>
      </c>
      <c r="G35" s="53">
        <f t="shared" si="4"/>
        <v>100</v>
      </c>
      <c r="H35" s="125">
        <v>460.5</v>
      </c>
    </row>
    <row r="36" spans="1:8" s="1" customFormat="1" ht="30" customHeight="1">
      <c r="A36" s="72"/>
      <c r="B36" s="63" t="s">
        <v>104</v>
      </c>
      <c r="C36" s="31">
        <v>0</v>
      </c>
      <c r="D36" s="30">
        <v>4.5</v>
      </c>
      <c r="E36" s="30">
        <v>4.5</v>
      </c>
      <c r="F36" s="52">
        <f t="shared" si="5"/>
        <v>0</v>
      </c>
      <c r="G36" s="53">
        <f t="shared" si="4"/>
        <v>100</v>
      </c>
      <c r="H36" s="53">
        <v>0</v>
      </c>
    </row>
    <row r="37" spans="1:8" s="1" customFormat="1" ht="20.25" customHeight="1">
      <c r="A37" s="71" t="s">
        <v>19</v>
      </c>
      <c r="B37" s="62" t="s">
        <v>6</v>
      </c>
      <c r="C37" s="93">
        <f>SUM(C38:C57)-C48</f>
        <v>653.9</v>
      </c>
      <c r="D37" s="42">
        <f>SUM(D38:D57)-D48</f>
        <v>699.1200000000002</v>
      </c>
      <c r="E37" s="42">
        <f>SUM(E38:E57)-E48</f>
        <v>688.8700000000002</v>
      </c>
      <c r="F37" s="54">
        <f t="shared" si="5"/>
        <v>-10.25</v>
      </c>
      <c r="G37" s="57">
        <f t="shared" si="4"/>
        <v>98.53387115230575</v>
      </c>
      <c r="H37" s="51">
        <f>SUM(H38:H57)-H48</f>
        <v>662.8</v>
      </c>
    </row>
    <row r="38" spans="1:8" s="7" customFormat="1" ht="15" customHeight="1">
      <c r="A38" s="69"/>
      <c r="B38" s="63" t="s">
        <v>115</v>
      </c>
      <c r="C38" s="31">
        <v>323.2</v>
      </c>
      <c r="D38" s="30">
        <v>358.48</v>
      </c>
      <c r="E38" s="30">
        <v>348.41</v>
      </c>
      <c r="F38" s="52">
        <f t="shared" si="5"/>
        <v>-10.069999999999993</v>
      </c>
      <c r="G38" s="53">
        <f t="shared" si="4"/>
        <v>97.19091720598081</v>
      </c>
      <c r="H38" s="53">
        <v>323.2</v>
      </c>
    </row>
    <row r="39" spans="1:8" s="7" customFormat="1" ht="15" customHeight="1">
      <c r="A39" s="69"/>
      <c r="B39" s="63" t="s">
        <v>10</v>
      </c>
      <c r="C39" s="31">
        <v>0</v>
      </c>
      <c r="D39" s="30">
        <v>0.4</v>
      </c>
      <c r="E39" s="30">
        <v>0.4</v>
      </c>
      <c r="F39" s="52">
        <f t="shared" si="5"/>
        <v>0</v>
      </c>
      <c r="G39" s="53">
        <f t="shared" si="4"/>
        <v>100</v>
      </c>
      <c r="H39" s="53">
        <v>0</v>
      </c>
    </row>
    <row r="40" spans="1:8" s="7" customFormat="1" ht="15" customHeight="1">
      <c r="A40" s="69"/>
      <c r="B40" s="63" t="s">
        <v>9</v>
      </c>
      <c r="C40" s="31">
        <v>7</v>
      </c>
      <c r="D40" s="30">
        <v>7.36</v>
      </c>
      <c r="E40" s="30">
        <v>7.36</v>
      </c>
      <c r="F40" s="52">
        <f t="shared" si="5"/>
        <v>0</v>
      </c>
      <c r="G40" s="53">
        <f t="shared" si="4"/>
        <v>100</v>
      </c>
      <c r="H40" s="53">
        <v>7</v>
      </c>
    </row>
    <row r="41" spans="1:8" s="7" customFormat="1" ht="15" customHeight="1" hidden="1">
      <c r="A41" s="69"/>
      <c r="B41" s="63" t="s">
        <v>28</v>
      </c>
      <c r="C41" s="31">
        <v>0</v>
      </c>
      <c r="D41" s="30">
        <v>0</v>
      </c>
      <c r="E41" s="30">
        <v>0</v>
      </c>
      <c r="F41" s="52">
        <f t="shared" si="5"/>
        <v>0</v>
      </c>
      <c r="G41" s="53">
        <f t="shared" si="4"/>
        <v>0</v>
      </c>
      <c r="H41" s="53">
        <v>0</v>
      </c>
    </row>
    <row r="42" spans="1:8" s="7" customFormat="1" ht="18.75" customHeight="1">
      <c r="A42" s="69"/>
      <c r="B42" s="63" t="s">
        <v>31</v>
      </c>
      <c r="C42" s="31">
        <v>227.8</v>
      </c>
      <c r="D42" s="30">
        <v>131.25</v>
      </c>
      <c r="E42" s="30">
        <v>131.25</v>
      </c>
      <c r="F42" s="52">
        <f t="shared" si="5"/>
        <v>0</v>
      </c>
      <c r="G42" s="53">
        <f t="shared" si="4"/>
        <v>100</v>
      </c>
      <c r="H42" s="53">
        <v>236.7</v>
      </c>
    </row>
    <row r="43" spans="1:8" s="7" customFormat="1" ht="15" customHeight="1" hidden="1">
      <c r="A43" s="69"/>
      <c r="B43" s="63" t="s">
        <v>29</v>
      </c>
      <c r="C43" s="31">
        <v>0</v>
      </c>
      <c r="D43" s="30">
        <v>0</v>
      </c>
      <c r="E43" s="30">
        <v>0</v>
      </c>
      <c r="F43" s="52">
        <f t="shared" si="5"/>
        <v>0</v>
      </c>
      <c r="G43" s="53">
        <f t="shared" si="4"/>
        <v>0</v>
      </c>
      <c r="H43" s="53">
        <v>0</v>
      </c>
    </row>
    <row r="44" spans="1:8" s="7" customFormat="1" ht="15.75" customHeight="1" hidden="1">
      <c r="A44" s="69"/>
      <c r="B44" s="63" t="s">
        <v>30</v>
      </c>
      <c r="C44" s="31">
        <v>0</v>
      </c>
      <c r="D44" s="30">
        <v>0</v>
      </c>
      <c r="E44" s="30">
        <v>0</v>
      </c>
      <c r="F44" s="52">
        <f t="shared" si="5"/>
        <v>0</v>
      </c>
      <c r="G44" s="53">
        <f t="shared" si="4"/>
        <v>0</v>
      </c>
      <c r="H44" s="53">
        <v>0</v>
      </c>
    </row>
    <row r="45" spans="1:8" s="7" customFormat="1" ht="15.75" customHeight="1" hidden="1">
      <c r="A45" s="69"/>
      <c r="B45" s="63" t="s">
        <v>112</v>
      </c>
      <c r="C45" s="31">
        <v>0</v>
      </c>
      <c r="D45" s="30">
        <v>0</v>
      </c>
      <c r="E45" s="30">
        <v>0</v>
      </c>
      <c r="F45" s="52">
        <f t="shared" si="5"/>
        <v>0</v>
      </c>
      <c r="G45" s="53">
        <f t="shared" si="4"/>
        <v>0</v>
      </c>
      <c r="H45" s="53">
        <v>0</v>
      </c>
    </row>
    <row r="46" spans="1:8" s="7" customFormat="1" ht="15.75" customHeight="1">
      <c r="A46" s="69"/>
      <c r="B46" s="63" t="s">
        <v>7</v>
      </c>
      <c r="C46" s="31">
        <v>8</v>
      </c>
      <c r="D46" s="30">
        <v>6</v>
      </c>
      <c r="E46" s="30">
        <v>6</v>
      </c>
      <c r="F46" s="52">
        <f t="shared" si="5"/>
        <v>0</v>
      </c>
      <c r="G46" s="53">
        <f t="shared" si="4"/>
        <v>100</v>
      </c>
      <c r="H46" s="53">
        <v>8</v>
      </c>
    </row>
    <row r="47" spans="1:8" s="7" customFormat="1" ht="15" customHeight="1">
      <c r="A47" s="69"/>
      <c r="B47" s="63" t="s">
        <v>8</v>
      </c>
      <c r="C47" s="31">
        <v>27.3</v>
      </c>
      <c r="D47" s="30">
        <v>26.08</v>
      </c>
      <c r="E47" s="30">
        <v>25.9</v>
      </c>
      <c r="F47" s="52">
        <f t="shared" si="5"/>
        <v>-0.17999999999999972</v>
      </c>
      <c r="G47" s="53">
        <f t="shared" si="4"/>
        <v>99.30981595092024</v>
      </c>
      <c r="H47" s="53">
        <v>27.3</v>
      </c>
    </row>
    <row r="48" spans="1:8" s="7" customFormat="1" ht="13.5" customHeight="1">
      <c r="A48" s="69"/>
      <c r="B48" s="63" t="s">
        <v>116</v>
      </c>
      <c r="C48" s="31">
        <v>2</v>
      </c>
      <c r="D48" s="30">
        <v>3.63</v>
      </c>
      <c r="E48" s="30">
        <v>3.63</v>
      </c>
      <c r="F48" s="52">
        <f t="shared" si="5"/>
        <v>0</v>
      </c>
      <c r="G48" s="53">
        <f t="shared" si="4"/>
        <v>100</v>
      </c>
      <c r="H48" s="53">
        <v>2</v>
      </c>
    </row>
    <row r="49" spans="1:8" s="7" customFormat="1" ht="15.75" customHeight="1">
      <c r="A49" s="69"/>
      <c r="B49" s="63" t="s">
        <v>94</v>
      </c>
      <c r="C49" s="31">
        <v>0</v>
      </c>
      <c r="D49" s="30">
        <v>3.84</v>
      </c>
      <c r="E49" s="30">
        <v>3.84</v>
      </c>
      <c r="F49" s="52">
        <f t="shared" si="5"/>
        <v>0</v>
      </c>
      <c r="G49" s="53">
        <f t="shared" si="4"/>
        <v>100</v>
      </c>
      <c r="H49" s="53">
        <v>0</v>
      </c>
    </row>
    <row r="50" spans="1:8" s="7" customFormat="1" ht="17.25" customHeight="1" hidden="1">
      <c r="A50" s="69"/>
      <c r="B50" s="63" t="s">
        <v>113</v>
      </c>
      <c r="C50" s="31">
        <v>0</v>
      </c>
      <c r="D50" s="30">
        <v>0</v>
      </c>
      <c r="E50" s="30">
        <v>0</v>
      </c>
      <c r="F50" s="52">
        <f t="shared" si="5"/>
        <v>0</v>
      </c>
      <c r="G50" s="53">
        <f t="shared" si="4"/>
        <v>0</v>
      </c>
      <c r="H50" s="53">
        <v>0</v>
      </c>
    </row>
    <row r="51" spans="1:8" s="7" customFormat="1" ht="30.75" customHeight="1">
      <c r="A51" s="69"/>
      <c r="B51" s="63" t="s">
        <v>104</v>
      </c>
      <c r="C51" s="31">
        <v>0</v>
      </c>
      <c r="D51" s="30">
        <v>1.82</v>
      </c>
      <c r="E51" s="30">
        <v>1.82</v>
      </c>
      <c r="F51" s="52">
        <f t="shared" si="5"/>
        <v>0</v>
      </c>
      <c r="G51" s="53">
        <f t="shared" si="4"/>
        <v>100</v>
      </c>
      <c r="H51" s="53">
        <v>0</v>
      </c>
    </row>
    <row r="52" spans="1:8" s="7" customFormat="1" ht="17.25" customHeight="1">
      <c r="A52" s="69"/>
      <c r="B52" s="63" t="s">
        <v>95</v>
      </c>
      <c r="C52" s="31">
        <v>5.1000000000000005</v>
      </c>
      <c r="D52" s="30">
        <v>5.34</v>
      </c>
      <c r="E52" s="30">
        <v>5.34</v>
      </c>
      <c r="F52" s="52">
        <f t="shared" si="5"/>
        <v>0</v>
      </c>
      <c r="G52" s="53">
        <f t="shared" si="4"/>
        <v>100</v>
      </c>
      <c r="H52" s="53">
        <v>5.1</v>
      </c>
    </row>
    <row r="53" spans="1:8" s="7" customFormat="1" ht="42" customHeight="1" hidden="1">
      <c r="A53" s="69"/>
      <c r="B53" s="63" t="s">
        <v>97</v>
      </c>
      <c r="C53" s="31">
        <v>0</v>
      </c>
      <c r="D53" s="30">
        <v>0</v>
      </c>
      <c r="E53" s="30">
        <v>0</v>
      </c>
      <c r="F53" s="52">
        <f t="shared" si="5"/>
        <v>0</v>
      </c>
      <c r="G53" s="53">
        <f t="shared" si="4"/>
        <v>0</v>
      </c>
      <c r="H53" s="53">
        <v>0</v>
      </c>
    </row>
    <row r="54" spans="1:8" s="7" customFormat="1" ht="26.25" customHeight="1" hidden="1">
      <c r="A54" s="69"/>
      <c r="B54" s="63" t="s">
        <v>107</v>
      </c>
      <c r="C54" s="31">
        <v>0</v>
      </c>
      <c r="D54" s="30">
        <v>0</v>
      </c>
      <c r="E54" s="30">
        <v>0</v>
      </c>
      <c r="F54" s="52">
        <f t="shared" si="5"/>
        <v>0</v>
      </c>
      <c r="G54" s="53">
        <f t="shared" si="4"/>
        <v>0</v>
      </c>
      <c r="H54" s="53">
        <v>0</v>
      </c>
    </row>
    <row r="55" spans="1:8" s="7" customFormat="1" ht="18.75" customHeight="1">
      <c r="A55" s="69"/>
      <c r="B55" s="63" t="s">
        <v>32</v>
      </c>
      <c r="C55" s="31">
        <v>0</v>
      </c>
      <c r="D55" s="30">
        <v>7.7</v>
      </c>
      <c r="E55" s="30">
        <v>7.7</v>
      </c>
      <c r="F55" s="52">
        <f t="shared" si="5"/>
        <v>0</v>
      </c>
      <c r="G55" s="53">
        <f t="shared" si="4"/>
        <v>100</v>
      </c>
      <c r="H55" s="53">
        <v>0</v>
      </c>
    </row>
    <row r="56" spans="1:8" s="7" customFormat="1" ht="18.75" customHeight="1">
      <c r="A56" s="69"/>
      <c r="B56" s="63" t="s">
        <v>93</v>
      </c>
      <c r="C56" s="31">
        <v>51.49999999999999</v>
      </c>
      <c r="D56" s="30">
        <v>70.82</v>
      </c>
      <c r="E56" s="30">
        <v>70.82</v>
      </c>
      <c r="F56" s="52">
        <f t="shared" si="5"/>
        <v>0</v>
      </c>
      <c r="G56" s="53">
        <f t="shared" si="4"/>
        <v>100</v>
      </c>
      <c r="H56" s="53">
        <v>51.5</v>
      </c>
    </row>
    <row r="57" spans="1:8" s="7" customFormat="1" ht="18" customHeight="1">
      <c r="A57" s="69"/>
      <c r="B57" s="63" t="s">
        <v>114</v>
      </c>
      <c r="C57" s="31">
        <v>4</v>
      </c>
      <c r="D57" s="30">
        <v>80.03</v>
      </c>
      <c r="E57" s="30">
        <v>80.03</v>
      </c>
      <c r="F57" s="52">
        <f t="shared" si="5"/>
        <v>0</v>
      </c>
      <c r="G57" s="53">
        <f t="shared" si="4"/>
        <v>100</v>
      </c>
      <c r="H57" s="53">
        <v>4</v>
      </c>
    </row>
    <row r="58" spans="1:8" s="7" customFormat="1" ht="30.75" customHeight="1">
      <c r="A58" s="71" t="s">
        <v>20</v>
      </c>
      <c r="B58" s="62" t="s">
        <v>99</v>
      </c>
      <c r="C58" s="95">
        <v>1</v>
      </c>
      <c r="D58" s="42">
        <v>1</v>
      </c>
      <c r="E58" s="42">
        <v>1</v>
      </c>
      <c r="F58" s="54">
        <f t="shared" si="5"/>
        <v>0</v>
      </c>
      <c r="G58" s="51">
        <f t="shared" si="4"/>
        <v>100</v>
      </c>
      <c r="H58" s="51">
        <v>1</v>
      </c>
    </row>
    <row r="59" spans="1:8" s="7" customFormat="1" ht="30.75" customHeight="1" hidden="1">
      <c r="A59" s="71" t="s">
        <v>21</v>
      </c>
      <c r="B59" s="62" t="s">
        <v>108</v>
      </c>
      <c r="C59" s="95">
        <v>0</v>
      </c>
      <c r="D59" s="42">
        <v>0</v>
      </c>
      <c r="E59" s="42">
        <v>0</v>
      </c>
      <c r="F59" s="54">
        <f t="shared" si="5"/>
        <v>0</v>
      </c>
      <c r="G59" s="51">
        <f t="shared" si="4"/>
        <v>0</v>
      </c>
      <c r="H59" s="51">
        <v>0</v>
      </c>
    </row>
    <row r="60" spans="1:8" s="7" customFormat="1" ht="12.75">
      <c r="A60" s="71" t="s">
        <v>40</v>
      </c>
      <c r="B60" s="62" t="s">
        <v>85</v>
      </c>
      <c r="C60" s="95">
        <v>0</v>
      </c>
      <c r="D60" s="42">
        <v>23.84</v>
      </c>
      <c r="E60" s="42">
        <v>23.84</v>
      </c>
      <c r="F60" s="54">
        <f t="shared" si="5"/>
        <v>0</v>
      </c>
      <c r="G60" s="51">
        <f t="shared" si="4"/>
        <v>100</v>
      </c>
      <c r="H60" s="51">
        <v>0</v>
      </c>
    </row>
    <row r="61" spans="1:8" s="7" customFormat="1" ht="15.75" customHeight="1" hidden="1">
      <c r="A61" s="71" t="s">
        <v>41</v>
      </c>
      <c r="B61" s="62" t="s">
        <v>86</v>
      </c>
      <c r="C61" s="95">
        <v>0</v>
      </c>
      <c r="D61" s="42">
        <v>0</v>
      </c>
      <c r="E61" s="94">
        <v>0</v>
      </c>
      <c r="F61" s="54">
        <f t="shared" si="5"/>
        <v>0</v>
      </c>
      <c r="G61" s="51">
        <f t="shared" si="4"/>
        <v>0</v>
      </c>
      <c r="H61" s="51">
        <v>0</v>
      </c>
    </row>
    <row r="62" spans="1:8" s="7" customFormat="1" ht="19.5" customHeight="1" hidden="1">
      <c r="A62" s="71" t="s">
        <v>67</v>
      </c>
      <c r="B62" s="62" t="s">
        <v>5</v>
      </c>
      <c r="C62" s="93">
        <v>0</v>
      </c>
      <c r="D62" s="94">
        <v>0</v>
      </c>
      <c r="E62" s="94">
        <v>0</v>
      </c>
      <c r="F62" s="54">
        <f t="shared" si="5"/>
        <v>0</v>
      </c>
      <c r="G62" s="51">
        <f t="shared" si="4"/>
        <v>0</v>
      </c>
      <c r="H62" s="57">
        <v>0</v>
      </c>
    </row>
    <row r="63" spans="1:8" s="7" customFormat="1" ht="17.25" customHeight="1">
      <c r="A63" s="71" t="s">
        <v>78</v>
      </c>
      <c r="B63" s="62" t="s">
        <v>121</v>
      </c>
      <c r="C63" s="95">
        <v>5.7</v>
      </c>
      <c r="D63" s="42">
        <v>5.68</v>
      </c>
      <c r="E63" s="42">
        <v>5.68</v>
      </c>
      <c r="F63" s="54">
        <f t="shared" si="5"/>
        <v>0</v>
      </c>
      <c r="G63" s="51">
        <f t="shared" si="4"/>
        <v>100</v>
      </c>
      <c r="H63" s="51">
        <v>5.7</v>
      </c>
    </row>
    <row r="64" spans="1:8" s="7" customFormat="1" ht="18.75" customHeight="1">
      <c r="A64" s="71" t="s">
        <v>84</v>
      </c>
      <c r="B64" s="62" t="s">
        <v>120</v>
      </c>
      <c r="C64" s="93">
        <v>1.5</v>
      </c>
      <c r="D64" s="94">
        <v>1.61</v>
      </c>
      <c r="E64" s="94">
        <v>1.61</v>
      </c>
      <c r="F64" s="54">
        <f t="shared" si="5"/>
        <v>0</v>
      </c>
      <c r="G64" s="51">
        <f t="shared" si="4"/>
        <v>100</v>
      </c>
      <c r="H64" s="57">
        <v>1.5</v>
      </c>
    </row>
    <row r="65" spans="1:8" s="7" customFormat="1" ht="25.5" hidden="1">
      <c r="A65" s="71" t="s">
        <v>87</v>
      </c>
      <c r="B65" s="62" t="s">
        <v>68</v>
      </c>
      <c r="C65" s="93">
        <v>0</v>
      </c>
      <c r="D65" s="94">
        <v>0</v>
      </c>
      <c r="E65" s="94">
        <v>0</v>
      </c>
      <c r="F65" s="54">
        <f t="shared" si="5"/>
        <v>0</v>
      </c>
      <c r="G65" s="51">
        <f t="shared" si="4"/>
        <v>0</v>
      </c>
      <c r="H65" s="57">
        <v>0</v>
      </c>
    </row>
    <row r="66" spans="1:8" s="7" customFormat="1" ht="19.5" customHeight="1">
      <c r="A66" s="71" t="s">
        <v>91</v>
      </c>
      <c r="B66" s="62" t="s">
        <v>74</v>
      </c>
      <c r="C66" s="93">
        <v>0</v>
      </c>
      <c r="D66" s="94">
        <v>19</v>
      </c>
      <c r="E66" s="94">
        <v>19</v>
      </c>
      <c r="F66" s="54">
        <f t="shared" si="5"/>
        <v>0</v>
      </c>
      <c r="G66" s="51">
        <f t="shared" si="4"/>
        <v>100</v>
      </c>
      <c r="H66" s="57">
        <v>0</v>
      </c>
    </row>
    <row r="67" spans="1:8" s="7" customFormat="1" ht="24" customHeight="1">
      <c r="A67" s="71" t="s">
        <v>98</v>
      </c>
      <c r="B67" s="62" t="s">
        <v>83</v>
      </c>
      <c r="C67" s="93">
        <v>4.3</v>
      </c>
      <c r="D67" s="94">
        <v>6.08</v>
      </c>
      <c r="E67" s="94">
        <v>6.08</v>
      </c>
      <c r="F67" s="54">
        <f t="shared" si="5"/>
        <v>0</v>
      </c>
      <c r="G67" s="51">
        <f t="shared" si="4"/>
        <v>100</v>
      </c>
      <c r="H67" s="57">
        <v>4.3</v>
      </c>
    </row>
    <row r="68" spans="1:8" s="7" customFormat="1" ht="20.25" customHeight="1">
      <c r="A68" s="71" t="s">
        <v>109</v>
      </c>
      <c r="B68" s="62" t="s">
        <v>79</v>
      </c>
      <c r="C68" s="93">
        <v>0</v>
      </c>
      <c r="D68" s="94">
        <v>16.85</v>
      </c>
      <c r="E68" s="94">
        <v>16.85</v>
      </c>
      <c r="F68" s="54">
        <f t="shared" si="5"/>
        <v>0</v>
      </c>
      <c r="G68" s="51">
        <f t="shared" si="4"/>
        <v>100</v>
      </c>
      <c r="H68" s="57">
        <v>0</v>
      </c>
    </row>
    <row r="69" spans="1:8" s="1" customFormat="1" ht="22.5" customHeight="1">
      <c r="A69" s="23" t="s">
        <v>17</v>
      </c>
      <c r="B69" s="64" t="s">
        <v>38</v>
      </c>
      <c r="C69" s="36">
        <v>92.10000000000001</v>
      </c>
      <c r="D69" s="37">
        <v>97.5</v>
      </c>
      <c r="E69" s="37">
        <v>97.5</v>
      </c>
      <c r="F69" s="58">
        <f t="shared" si="5"/>
        <v>0</v>
      </c>
      <c r="G69" s="51">
        <f t="shared" si="4"/>
        <v>100</v>
      </c>
      <c r="H69" s="126">
        <v>100</v>
      </c>
    </row>
    <row r="70" spans="1:8" s="1" customFormat="1" ht="34.5" customHeight="1">
      <c r="A70" s="23" t="s">
        <v>24</v>
      </c>
      <c r="B70" s="64" t="s">
        <v>61</v>
      </c>
      <c r="C70" s="36">
        <f>C71</f>
        <v>0</v>
      </c>
      <c r="D70" s="37">
        <f>D71</f>
        <v>117.84</v>
      </c>
      <c r="E70" s="37">
        <f>E71</f>
        <v>117.84</v>
      </c>
      <c r="F70" s="55">
        <f t="shared" si="5"/>
        <v>0</v>
      </c>
      <c r="G70" s="51">
        <f t="shared" si="4"/>
        <v>100</v>
      </c>
      <c r="H70" s="126">
        <f>H71</f>
        <v>0</v>
      </c>
    </row>
    <row r="71" spans="1:8" s="1" customFormat="1" ht="19.5" customHeight="1">
      <c r="A71" s="111" t="s">
        <v>55</v>
      </c>
      <c r="B71" s="76" t="s">
        <v>71</v>
      </c>
      <c r="C71" s="96">
        <v>0</v>
      </c>
      <c r="D71" s="97">
        <v>117.84</v>
      </c>
      <c r="E71" s="97">
        <v>117.84</v>
      </c>
      <c r="F71" s="98">
        <f t="shared" si="5"/>
        <v>0</v>
      </c>
      <c r="G71" s="51">
        <f t="shared" si="4"/>
        <v>100</v>
      </c>
      <c r="H71" s="131">
        <v>0</v>
      </c>
    </row>
    <row r="72" spans="1:8" s="1" customFormat="1" ht="47.25" customHeight="1" hidden="1">
      <c r="A72" s="111" t="s">
        <v>65</v>
      </c>
      <c r="B72" s="76" t="s">
        <v>70</v>
      </c>
      <c r="C72" s="96">
        <v>0</v>
      </c>
      <c r="D72" s="97">
        <v>0</v>
      </c>
      <c r="E72" s="97">
        <v>0</v>
      </c>
      <c r="F72" s="98">
        <f t="shared" si="5"/>
        <v>0</v>
      </c>
      <c r="G72" s="66">
        <f t="shared" si="4"/>
        <v>0</v>
      </c>
      <c r="H72" s="131">
        <v>0</v>
      </c>
    </row>
    <row r="73" spans="1:8" s="1" customFormat="1" ht="24.75" customHeight="1">
      <c r="A73" s="23" t="s">
        <v>22</v>
      </c>
      <c r="B73" s="64" t="s">
        <v>33</v>
      </c>
      <c r="C73" s="36">
        <f>SUM(C74:C79)</f>
        <v>100.59999999999997</v>
      </c>
      <c r="D73" s="37">
        <f>SUM(D74:D79)</f>
        <v>76.73</v>
      </c>
      <c r="E73" s="37">
        <f>SUM(E74:E79)</f>
        <v>76.73</v>
      </c>
      <c r="F73" s="55">
        <f t="shared" si="5"/>
        <v>0</v>
      </c>
      <c r="G73" s="59">
        <f t="shared" si="4"/>
        <v>100</v>
      </c>
      <c r="H73" s="126">
        <f>SUM(H74:H79)</f>
        <v>100.6</v>
      </c>
    </row>
    <row r="74" spans="1:8" s="1" customFormat="1" ht="24.75" customHeight="1" hidden="1">
      <c r="A74" s="23"/>
      <c r="B74" s="65" t="s">
        <v>123</v>
      </c>
      <c r="C74" s="133">
        <v>0</v>
      </c>
      <c r="D74" s="134">
        <v>0</v>
      </c>
      <c r="E74" s="134">
        <v>0</v>
      </c>
      <c r="F74" s="67">
        <f t="shared" si="5"/>
        <v>0</v>
      </c>
      <c r="G74" s="56">
        <f t="shared" si="4"/>
        <v>0</v>
      </c>
      <c r="H74" s="113">
        <v>0</v>
      </c>
    </row>
    <row r="75" spans="1:8" s="7" customFormat="1" ht="24" customHeight="1" hidden="1">
      <c r="A75" s="72"/>
      <c r="B75" s="65" t="s">
        <v>34</v>
      </c>
      <c r="C75" s="96">
        <v>0</v>
      </c>
      <c r="D75" s="97">
        <v>0</v>
      </c>
      <c r="E75" s="97">
        <v>0</v>
      </c>
      <c r="F75" s="98">
        <f t="shared" si="5"/>
        <v>0</v>
      </c>
      <c r="G75" s="66">
        <f t="shared" si="4"/>
        <v>0</v>
      </c>
      <c r="H75" s="131">
        <v>0</v>
      </c>
    </row>
    <row r="76" spans="1:8" s="1" customFormat="1" ht="24.75" customHeight="1">
      <c r="A76" s="72"/>
      <c r="B76" s="65" t="s">
        <v>77</v>
      </c>
      <c r="C76" s="31">
        <v>83.59999999999997</v>
      </c>
      <c r="D76" s="30">
        <v>60.83</v>
      </c>
      <c r="E76" s="30">
        <v>60.83</v>
      </c>
      <c r="F76" s="52">
        <f t="shared" si="5"/>
        <v>0</v>
      </c>
      <c r="G76" s="53">
        <f t="shared" si="4"/>
        <v>100</v>
      </c>
      <c r="H76" s="53">
        <v>83.6</v>
      </c>
    </row>
    <row r="77" spans="1:8" s="1" customFormat="1" ht="25.5">
      <c r="A77" s="72"/>
      <c r="B77" s="65" t="s">
        <v>100</v>
      </c>
      <c r="C77" s="31">
        <v>5</v>
      </c>
      <c r="D77" s="30">
        <v>5</v>
      </c>
      <c r="E77" s="30">
        <v>5</v>
      </c>
      <c r="F77" s="52">
        <f t="shared" si="5"/>
        <v>0</v>
      </c>
      <c r="G77" s="53">
        <f t="shared" si="4"/>
        <v>100</v>
      </c>
      <c r="H77" s="53">
        <v>5</v>
      </c>
    </row>
    <row r="78" spans="1:8" s="1" customFormat="1" ht="25.5">
      <c r="A78" s="72"/>
      <c r="B78" s="65" t="s">
        <v>103</v>
      </c>
      <c r="C78" s="135">
        <v>12</v>
      </c>
      <c r="D78" s="30">
        <v>10.9</v>
      </c>
      <c r="E78" s="30">
        <v>10.9</v>
      </c>
      <c r="F78" s="52">
        <f t="shared" si="5"/>
        <v>0</v>
      </c>
      <c r="G78" s="53">
        <f t="shared" si="4"/>
        <v>100</v>
      </c>
      <c r="H78" s="53">
        <v>12</v>
      </c>
    </row>
    <row r="79" spans="1:8" s="1" customFormat="1" ht="17.25" customHeight="1" hidden="1">
      <c r="A79" s="72" t="s">
        <v>102</v>
      </c>
      <c r="B79" s="65" t="s">
        <v>35</v>
      </c>
      <c r="C79" s="135">
        <v>0</v>
      </c>
      <c r="D79" s="30">
        <v>0</v>
      </c>
      <c r="E79" s="30">
        <v>0</v>
      </c>
      <c r="F79" s="52">
        <f t="shared" si="5"/>
        <v>0</v>
      </c>
      <c r="G79" s="53">
        <f t="shared" si="4"/>
        <v>0</v>
      </c>
      <c r="H79" s="53">
        <v>0</v>
      </c>
    </row>
    <row r="80" spans="1:8" s="1" customFormat="1" ht="18" customHeight="1">
      <c r="A80" s="23" t="s">
        <v>23</v>
      </c>
      <c r="B80" s="64" t="s">
        <v>2</v>
      </c>
      <c r="C80" s="68">
        <f>C81+C82</f>
        <v>237.4</v>
      </c>
      <c r="D80" s="37">
        <f>D81+D82</f>
        <v>391.75</v>
      </c>
      <c r="E80" s="37">
        <f>E81+E82</f>
        <v>391.75</v>
      </c>
      <c r="F80" s="70">
        <f t="shared" si="5"/>
        <v>0</v>
      </c>
      <c r="G80" s="59">
        <f t="shared" si="4"/>
        <v>100</v>
      </c>
      <c r="H80" s="126">
        <f>H81+H82</f>
        <v>242.6</v>
      </c>
    </row>
    <row r="81" spans="1:8" s="7" customFormat="1" ht="18.75" customHeight="1" hidden="1">
      <c r="A81" s="23" t="s">
        <v>36</v>
      </c>
      <c r="B81" s="64" t="s">
        <v>13</v>
      </c>
      <c r="C81" s="93">
        <v>0</v>
      </c>
      <c r="D81" s="94">
        <v>0</v>
      </c>
      <c r="E81" s="94">
        <v>0</v>
      </c>
      <c r="F81" s="50">
        <f t="shared" si="5"/>
        <v>0</v>
      </c>
      <c r="G81" s="59">
        <f t="shared" si="4"/>
        <v>0</v>
      </c>
      <c r="H81" s="57">
        <v>0</v>
      </c>
    </row>
    <row r="82" spans="1:8" s="7" customFormat="1" ht="21.75" customHeight="1">
      <c r="A82" s="23" t="s">
        <v>37</v>
      </c>
      <c r="B82" s="64" t="s">
        <v>15</v>
      </c>
      <c r="C82" s="93">
        <f>SUM(C83:C88)</f>
        <v>237.4</v>
      </c>
      <c r="D82" s="94">
        <f>SUM(D83:D88)</f>
        <v>391.75</v>
      </c>
      <c r="E82" s="94">
        <f>SUM(E83:E88)</f>
        <v>391.75</v>
      </c>
      <c r="F82" s="50">
        <f t="shared" si="5"/>
        <v>0</v>
      </c>
      <c r="G82" s="57">
        <f t="shared" si="4"/>
        <v>100</v>
      </c>
      <c r="H82" s="57">
        <f>SUM(H83:H88)</f>
        <v>242.6</v>
      </c>
    </row>
    <row r="83" spans="1:8" s="13" customFormat="1" ht="18" customHeight="1">
      <c r="A83" s="82"/>
      <c r="B83" s="74" t="s">
        <v>117</v>
      </c>
      <c r="C83" s="31">
        <v>134.4</v>
      </c>
      <c r="D83" s="30">
        <v>104.25</v>
      </c>
      <c r="E83" s="30">
        <v>104.25</v>
      </c>
      <c r="F83" s="52">
        <f t="shared" si="5"/>
        <v>0</v>
      </c>
      <c r="G83" s="53">
        <f t="shared" si="4"/>
        <v>100</v>
      </c>
      <c r="H83" s="53">
        <v>139.6</v>
      </c>
    </row>
    <row r="84" spans="1:8" s="13" customFormat="1" ht="20.25" customHeight="1">
      <c r="A84" s="82"/>
      <c r="B84" s="74" t="s">
        <v>14</v>
      </c>
      <c r="C84" s="135">
        <v>22</v>
      </c>
      <c r="D84" s="30">
        <v>0</v>
      </c>
      <c r="E84" s="104">
        <v>0</v>
      </c>
      <c r="F84" s="52">
        <f t="shared" si="5"/>
        <v>0</v>
      </c>
      <c r="G84" s="53">
        <f t="shared" si="4"/>
        <v>0</v>
      </c>
      <c r="H84" s="53">
        <v>22</v>
      </c>
    </row>
    <row r="85" spans="1:8" s="13" customFormat="1" ht="15" customHeight="1" hidden="1">
      <c r="A85" s="82"/>
      <c r="B85" s="74" t="s">
        <v>39</v>
      </c>
      <c r="C85" s="135">
        <v>0</v>
      </c>
      <c r="D85" s="30">
        <v>0</v>
      </c>
      <c r="E85" s="104">
        <v>0</v>
      </c>
      <c r="F85" s="52">
        <f t="shared" si="5"/>
        <v>0</v>
      </c>
      <c r="G85" s="53">
        <f t="shared" si="4"/>
        <v>0</v>
      </c>
      <c r="H85" s="53">
        <v>0</v>
      </c>
    </row>
    <row r="86" spans="1:8" s="13" customFormat="1" ht="20.25" customHeight="1">
      <c r="A86" s="82"/>
      <c r="B86" s="74" t="s">
        <v>12</v>
      </c>
      <c r="C86" s="31">
        <v>60</v>
      </c>
      <c r="D86" s="30">
        <v>60</v>
      </c>
      <c r="E86" s="30">
        <v>60</v>
      </c>
      <c r="F86" s="52">
        <f t="shared" si="5"/>
        <v>0</v>
      </c>
      <c r="G86" s="53">
        <f t="shared" si="4"/>
        <v>100</v>
      </c>
      <c r="H86" s="53">
        <v>60</v>
      </c>
    </row>
    <row r="87" spans="1:8" s="13" customFormat="1" ht="18" customHeight="1">
      <c r="A87" s="82"/>
      <c r="B87" s="90" t="s">
        <v>11</v>
      </c>
      <c r="C87" s="31">
        <v>21</v>
      </c>
      <c r="D87" s="30">
        <v>227.5</v>
      </c>
      <c r="E87" s="30">
        <v>227.5</v>
      </c>
      <c r="F87" s="52">
        <f t="shared" si="5"/>
        <v>0</v>
      </c>
      <c r="G87" s="53">
        <f t="shared" si="4"/>
        <v>100</v>
      </c>
      <c r="H87" s="53">
        <v>21</v>
      </c>
    </row>
    <row r="88" spans="1:8" s="13" customFormat="1" ht="20.25" customHeight="1" hidden="1">
      <c r="A88" s="69"/>
      <c r="B88" s="63" t="s">
        <v>101</v>
      </c>
      <c r="C88" s="101">
        <v>0</v>
      </c>
      <c r="D88" s="99">
        <v>0</v>
      </c>
      <c r="E88" s="99">
        <v>0</v>
      </c>
      <c r="F88" s="99">
        <f t="shared" si="5"/>
        <v>0</v>
      </c>
      <c r="G88" s="100">
        <f t="shared" si="4"/>
        <v>0</v>
      </c>
      <c r="H88" s="100">
        <v>0</v>
      </c>
    </row>
    <row r="89" spans="1:8" s="13" customFormat="1" ht="25.5" hidden="1">
      <c r="A89" s="23" t="s">
        <v>25</v>
      </c>
      <c r="B89" s="64" t="s">
        <v>88</v>
      </c>
      <c r="C89" s="106">
        <v>0</v>
      </c>
      <c r="D89" s="54">
        <v>0</v>
      </c>
      <c r="E89" s="54">
        <v>0</v>
      </c>
      <c r="F89" s="102">
        <f t="shared" si="5"/>
        <v>0</v>
      </c>
      <c r="G89" s="103">
        <f t="shared" si="4"/>
        <v>0</v>
      </c>
      <c r="H89" s="51">
        <v>0</v>
      </c>
    </row>
    <row r="90" spans="1:9" s="5" customFormat="1" ht="17.25" customHeight="1" thickBot="1">
      <c r="A90" s="23" t="s">
        <v>26</v>
      </c>
      <c r="B90" s="64" t="s">
        <v>126</v>
      </c>
      <c r="C90" s="43">
        <v>0</v>
      </c>
      <c r="D90" s="44">
        <v>4</v>
      </c>
      <c r="E90" s="44">
        <v>4</v>
      </c>
      <c r="F90" s="102">
        <f t="shared" si="5"/>
        <v>0</v>
      </c>
      <c r="G90" s="103">
        <f t="shared" si="4"/>
        <v>100</v>
      </c>
      <c r="H90" s="105">
        <v>0</v>
      </c>
      <c r="I90" s="22"/>
    </row>
    <row r="91" spans="1:9" s="5" customFormat="1" ht="13.5" hidden="1" thickBot="1">
      <c r="A91" s="23" t="s">
        <v>27</v>
      </c>
      <c r="B91" s="64" t="s">
        <v>69</v>
      </c>
      <c r="C91" s="36">
        <v>0</v>
      </c>
      <c r="D91" s="45">
        <v>0</v>
      </c>
      <c r="E91" s="45">
        <v>0</v>
      </c>
      <c r="F91" s="102">
        <f t="shared" si="5"/>
        <v>0</v>
      </c>
      <c r="G91" s="103">
        <f t="shared" si="4"/>
        <v>0</v>
      </c>
      <c r="H91" s="130">
        <v>0</v>
      </c>
      <c r="I91" s="22"/>
    </row>
    <row r="92" spans="1:9" s="5" customFormat="1" ht="13.5" hidden="1" thickBot="1">
      <c r="A92" s="23" t="s">
        <v>80</v>
      </c>
      <c r="B92" s="64" t="s">
        <v>82</v>
      </c>
      <c r="C92" s="36">
        <v>0</v>
      </c>
      <c r="D92" s="45">
        <v>0</v>
      </c>
      <c r="E92" s="45">
        <v>0</v>
      </c>
      <c r="F92" s="102">
        <f t="shared" si="5"/>
        <v>0</v>
      </c>
      <c r="G92" s="103">
        <f t="shared" si="4"/>
        <v>0</v>
      </c>
      <c r="H92" s="130">
        <v>0</v>
      </c>
      <c r="I92" s="22"/>
    </row>
    <row r="93" spans="1:9" s="5" customFormat="1" ht="13.5" hidden="1" thickBot="1">
      <c r="A93" s="83" t="s">
        <v>76</v>
      </c>
      <c r="B93" s="80" t="s">
        <v>111</v>
      </c>
      <c r="C93" s="36">
        <v>0</v>
      </c>
      <c r="D93" s="45">
        <v>0</v>
      </c>
      <c r="E93" s="45">
        <v>0</v>
      </c>
      <c r="F93" s="102">
        <f t="shared" si="5"/>
        <v>0</v>
      </c>
      <c r="G93" s="103">
        <f t="shared" si="4"/>
        <v>0</v>
      </c>
      <c r="H93" s="130">
        <v>0</v>
      </c>
      <c r="I93" s="22"/>
    </row>
    <row r="94" spans="1:9" s="5" customFormat="1" ht="13.5" hidden="1" thickBot="1">
      <c r="A94" s="29" t="s">
        <v>110</v>
      </c>
      <c r="B94" s="112" t="s">
        <v>89</v>
      </c>
      <c r="C94" s="115">
        <v>0</v>
      </c>
      <c r="D94" s="45">
        <v>0</v>
      </c>
      <c r="E94" s="45">
        <v>0</v>
      </c>
      <c r="F94" s="102">
        <f t="shared" si="5"/>
        <v>0</v>
      </c>
      <c r="G94" s="103">
        <f t="shared" si="4"/>
        <v>0</v>
      </c>
      <c r="H94" s="130">
        <v>0</v>
      </c>
      <c r="I94" s="22"/>
    </row>
    <row r="95" spans="1:9" s="6" customFormat="1" ht="18" customHeight="1" thickBot="1">
      <c r="A95" s="86"/>
      <c r="B95" s="60" t="s">
        <v>1</v>
      </c>
      <c r="C95" s="33">
        <f>C33+C69+C70+C73+C80+C89+C90+C91+C92+C93+C94</f>
        <v>1557</v>
      </c>
      <c r="D95" s="33">
        <f>D33+D69+D70+D73+D80+D89+D90+D91+D92+D93+D94</f>
        <v>2284.7999999999997</v>
      </c>
      <c r="E95" s="33">
        <f>E33+E69+E70+E73+E80+E89+E90+E91+E92+E93+E94</f>
        <v>2274.5499999999997</v>
      </c>
      <c r="F95" s="33">
        <f t="shared" si="5"/>
        <v>-10.25</v>
      </c>
      <c r="G95" s="46">
        <f t="shared" si="4"/>
        <v>99.55138305322129</v>
      </c>
      <c r="H95" s="41">
        <f>H33+H69+H70+H73+H80+H89+H90+H91+H92+H93+H94</f>
        <v>1578.9999999999998</v>
      </c>
      <c r="I95" s="21"/>
    </row>
    <row r="96" spans="1:9" s="6" customFormat="1" ht="21" customHeight="1" thickBot="1">
      <c r="A96" s="87"/>
      <c r="B96" s="61" t="s">
        <v>54</v>
      </c>
      <c r="C96" s="117">
        <f>C31-C95</f>
        <v>0</v>
      </c>
      <c r="D96" s="117">
        <f>D31-D95</f>
        <v>-15.419999999999618</v>
      </c>
      <c r="E96" s="117">
        <f>E31-E95</f>
        <v>-19.759999999999764</v>
      </c>
      <c r="F96" s="33"/>
      <c r="G96" s="46"/>
      <c r="H96" s="132">
        <f>H31-H95</f>
        <v>0</v>
      </c>
      <c r="I96" s="21"/>
    </row>
    <row r="97" spans="1:9" ht="12.75" customHeight="1">
      <c r="A97" s="21"/>
      <c r="B97" s="22"/>
      <c r="C97" s="16"/>
      <c r="D97" s="16"/>
      <c r="E97" s="16"/>
      <c r="F97" s="16"/>
      <c r="G97" s="16"/>
      <c r="H97" s="21"/>
      <c r="I97" s="21"/>
    </row>
    <row r="98" spans="1:9" ht="12.75" customHeight="1">
      <c r="A98" s="21"/>
      <c r="B98" s="22"/>
      <c r="C98" s="16"/>
      <c r="D98" s="16"/>
      <c r="E98" s="16"/>
      <c r="F98" s="16"/>
      <c r="G98" s="16"/>
      <c r="H98" s="21"/>
      <c r="I98" s="21"/>
    </row>
    <row r="99" spans="1:9" ht="12.75" customHeight="1">
      <c r="A99" s="21"/>
      <c r="B99" s="22"/>
      <c r="C99" s="16"/>
      <c r="D99" s="16"/>
      <c r="E99" s="16"/>
      <c r="F99" s="16"/>
      <c r="G99" s="16"/>
      <c r="H99" s="21"/>
      <c r="I99" s="21"/>
    </row>
    <row r="100" spans="1:9" ht="12.75" customHeight="1">
      <c r="A100" s="21"/>
      <c r="B100" s="22"/>
      <c r="C100" s="16"/>
      <c r="D100" s="16"/>
      <c r="E100" s="16"/>
      <c r="F100" s="16"/>
      <c r="G100" s="16"/>
      <c r="H100" s="21"/>
      <c r="I100" s="21"/>
    </row>
    <row r="101" spans="1:9" ht="12.75" customHeight="1">
      <c r="A101" s="21"/>
      <c r="B101" s="22"/>
      <c r="C101" s="16"/>
      <c r="D101" s="16"/>
      <c r="E101" s="16"/>
      <c r="F101" s="16"/>
      <c r="G101" s="16"/>
      <c r="H101" s="21"/>
      <c r="I101" s="21"/>
    </row>
    <row r="102" spans="1:9" ht="12.75" customHeight="1">
      <c r="A102" s="21"/>
      <c r="B102" s="22"/>
      <c r="C102" s="16"/>
      <c r="D102" s="16"/>
      <c r="E102" s="16"/>
      <c r="F102" s="16"/>
      <c r="G102" s="16"/>
      <c r="H102" s="21"/>
      <c r="I102" s="21"/>
    </row>
    <row r="103" spans="1:9" ht="12.75" customHeight="1">
      <c r="A103" s="21"/>
      <c r="B103" s="22"/>
      <c r="C103" s="16"/>
      <c r="D103" s="16"/>
      <c r="E103" s="16"/>
      <c r="F103" s="16"/>
      <c r="G103" s="16"/>
      <c r="H103" s="21"/>
      <c r="I103" s="21"/>
    </row>
  </sheetData>
  <sheetProtection/>
  <mergeCells count="12">
    <mergeCell ref="H5:H6"/>
    <mergeCell ref="A7:H7"/>
    <mergeCell ref="A32:H32"/>
    <mergeCell ref="F5:F6"/>
    <mergeCell ref="B5:B6"/>
    <mergeCell ref="G5:G6"/>
    <mergeCell ref="A1:G1"/>
    <mergeCell ref="A2:G2"/>
    <mergeCell ref="C5:C6"/>
    <mergeCell ref="E5:E6"/>
    <mergeCell ref="A5:A6"/>
    <mergeCell ref="D5:D6"/>
  </mergeCells>
  <printOptions/>
  <pageMargins left="0.7874015748031497" right="0.3937007874015748" top="0.5905511811023623" bottom="0.3937007874015748" header="0" footer="0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2020-12-11T05:39:00Z</cp:lastPrinted>
  <dcterms:created xsi:type="dcterms:W3CDTF">2002-03-11T10:22:12Z</dcterms:created>
  <dcterms:modified xsi:type="dcterms:W3CDTF">2021-01-11T10:06:38Z</dcterms:modified>
  <cp:category/>
  <cp:version/>
  <cp:contentType/>
  <cp:contentStatus/>
</cp:coreProperties>
</file>